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lyZ\Documents\מי גולן\אתר אינטרנט\"/>
    </mc:Choice>
  </mc:AlternateContent>
  <bookViews>
    <workbookView xWindow="0" yWindow="0" windowWidth="20490" windowHeight="9075"/>
  </bookViews>
  <sheets>
    <sheet name="2018" sheetId="30" r:id="rId1"/>
    <sheet name="2017" sheetId="29" r:id="rId2"/>
    <sheet name="2016" sheetId="28" r:id="rId3"/>
    <sheet name="2015" sheetId="27" r:id="rId4"/>
    <sheet name="2014" sheetId="26" r:id="rId5"/>
    <sheet name="2013" sheetId="24" r:id="rId6"/>
    <sheet name="2012" sheetId="23" r:id="rId7"/>
    <sheet name="2011" sheetId="15" r:id="rId8"/>
    <sheet name="2010" sheetId="5" r:id="rId9"/>
    <sheet name="2009" sheetId="4" r:id="rId10"/>
    <sheet name="2008" sheetId="14" r:id="rId11"/>
    <sheet name="2007" sheetId="12" r:id="rId12"/>
    <sheet name="2006" sheetId="10" r:id="rId13"/>
    <sheet name="2005" sheetId="11" r:id="rId14"/>
    <sheet name="2004" sheetId="9" r:id="rId15"/>
    <sheet name="2003" sheetId="8" r:id="rId16"/>
    <sheet name="2002" sheetId="7" r:id="rId17"/>
    <sheet name="2001" sheetId="6" r:id="rId18"/>
    <sheet name="2000" sheetId="16" r:id="rId19"/>
    <sheet name="1999" sheetId="17" r:id="rId20"/>
    <sheet name="1998" sheetId="18" r:id="rId21"/>
    <sheet name="1997" sheetId="19" r:id="rId22"/>
    <sheet name="1996" sheetId="20" r:id="rId23"/>
  </sheets>
  <externalReferences>
    <externalReference r:id="rId24"/>
  </externalReferences>
  <definedNames>
    <definedName name="_xlnm.Print_Area" localSheetId="7">'2011'!$A$1:$Q$26</definedName>
    <definedName name="_xlnm.Print_Area" localSheetId="6">'2012'!$A$1:$Q$26</definedName>
    <definedName name="_xlnm.Print_Area" localSheetId="5">'2013'!$A$1:$Q$26</definedName>
  </definedNames>
  <calcPr calcId="152511"/>
</workbook>
</file>

<file path=xl/calcChain.xml><?xml version="1.0" encoding="utf-8"?>
<calcChain xmlns="http://schemas.openxmlformats.org/spreadsheetml/2006/main">
  <c r="O49" i="30" l="1"/>
  <c r="N49" i="30"/>
  <c r="M49" i="30"/>
  <c r="L49" i="30"/>
  <c r="K49" i="30"/>
  <c r="J49" i="30"/>
  <c r="I49" i="30"/>
  <c r="H49" i="30"/>
  <c r="G49" i="30"/>
  <c r="F49" i="30"/>
  <c r="E49" i="30"/>
  <c r="D49" i="30"/>
  <c r="D50" i="30"/>
  <c r="E50" i="30"/>
  <c r="F50" i="30"/>
  <c r="G50" i="30"/>
  <c r="H50" i="30"/>
  <c r="I50" i="30"/>
  <c r="J50" i="30"/>
  <c r="K50" i="30"/>
  <c r="L50" i="30"/>
  <c r="M50" i="30"/>
  <c r="N50" i="30"/>
  <c r="O50" i="30"/>
  <c r="C49" i="30"/>
  <c r="C50" i="30"/>
  <c r="E58" i="30"/>
  <c r="O57" i="29"/>
  <c r="O61" i="30"/>
  <c r="N57" i="29"/>
  <c r="M57" i="29"/>
  <c r="L57" i="29"/>
  <c r="K57" i="29"/>
  <c r="J57" i="29"/>
  <c r="I57" i="29"/>
  <c r="H57" i="29"/>
  <c r="G57" i="29"/>
  <c r="G61" i="30"/>
  <c r="F57" i="29"/>
  <c r="E57" i="29"/>
  <c r="D57" i="29"/>
  <c r="D61" i="30"/>
  <c r="C57" i="29"/>
  <c r="C61" i="30"/>
  <c r="B57" i="29"/>
  <c r="O58" i="30"/>
  <c r="N58" i="30"/>
  <c r="M58" i="30"/>
  <c r="L58" i="30"/>
  <c r="K58" i="30"/>
  <c r="J58" i="30"/>
  <c r="I58" i="30"/>
  <c r="H58" i="30"/>
  <c r="G58" i="30"/>
  <c r="F58" i="30"/>
  <c r="D58" i="30"/>
  <c r="C58" i="30"/>
  <c r="B58" i="30"/>
  <c r="E27" i="30"/>
  <c r="J61" i="30"/>
  <c r="I61" i="30"/>
  <c r="H61" i="30"/>
  <c r="D57" i="30"/>
  <c r="O22" i="30"/>
  <c r="N22" i="30"/>
  <c r="M22" i="30"/>
  <c r="M23" i="30"/>
  <c r="L22" i="30"/>
  <c r="K22" i="30"/>
  <c r="K23" i="30"/>
  <c r="J22" i="30"/>
  <c r="J23" i="30"/>
  <c r="I22" i="30"/>
  <c r="I23" i="30"/>
  <c r="H22" i="30"/>
  <c r="G22" i="30"/>
  <c r="F22" i="30"/>
  <c r="C22" i="30"/>
  <c r="B22" i="30"/>
  <c r="O23" i="30"/>
  <c r="D22" i="30"/>
  <c r="D23" i="30"/>
  <c r="D55" i="30"/>
  <c r="C55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C57" i="30"/>
  <c r="C21" i="30"/>
  <c r="C20" i="30"/>
  <c r="C19" i="30"/>
  <c r="C18" i="30"/>
  <c r="C17" i="30"/>
  <c r="C16" i="30"/>
  <c r="C15" i="30"/>
  <c r="C14" i="30"/>
  <c r="O27" i="30"/>
  <c r="C13" i="30"/>
  <c r="C12" i="30"/>
  <c r="C11" i="30"/>
  <c r="C10" i="30"/>
  <c r="C9" i="30"/>
  <c r="C8" i="30"/>
  <c r="C7" i="30"/>
  <c r="C6" i="30"/>
  <c r="C5" i="30"/>
  <c r="C4" i="30"/>
  <c r="C24" i="30"/>
  <c r="C3" i="30"/>
  <c r="N61" i="30"/>
  <c r="M61" i="30"/>
  <c r="L61" i="30"/>
  <c r="K61" i="30"/>
  <c r="F61" i="30"/>
  <c r="E61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1" i="30"/>
  <c r="B60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O57" i="30"/>
  <c r="N57" i="30"/>
  <c r="M57" i="30"/>
  <c r="L57" i="30"/>
  <c r="K57" i="30"/>
  <c r="J57" i="30"/>
  <c r="I57" i="30"/>
  <c r="H57" i="30"/>
  <c r="G57" i="30"/>
  <c r="F57" i="30"/>
  <c r="E57" i="30"/>
  <c r="B57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N27" i="30"/>
  <c r="M27" i="30"/>
  <c r="K27" i="30"/>
  <c r="H27" i="30"/>
  <c r="G27" i="30"/>
  <c r="F27" i="30"/>
  <c r="B27" i="30"/>
  <c r="L27" i="30"/>
  <c r="N24" i="30"/>
  <c r="M24" i="30"/>
  <c r="L24" i="30"/>
  <c r="K24" i="30"/>
  <c r="I24" i="30"/>
  <c r="F24" i="30"/>
  <c r="D24" i="30"/>
  <c r="B24" i="30"/>
  <c r="J24" i="30"/>
  <c r="H23" i="30"/>
  <c r="G23" i="30"/>
  <c r="O55" i="28"/>
  <c r="O55" i="26"/>
  <c r="O67" i="29"/>
  <c r="O66" i="29"/>
  <c r="N66" i="29"/>
  <c r="N67" i="29"/>
  <c r="O62" i="29"/>
  <c r="I55" i="28"/>
  <c r="O22" i="27"/>
  <c r="N22" i="27"/>
  <c r="M22" i="27"/>
  <c r="M51" i="27"/>
  <c r="L22" i="27"/>
  <c r="L51" i="27"/>
  <c r="K22" i="27"/>
  <c r="K52" i="28"/>
  <c r="J22" i="27"/>
  <c r="J51" i="27"/>
  <c r="I22" i="27"/>
  <c r="I51" i="27"/>
  <c r="H22" i="27"/>
  <c r="H52" i="28"/>
  <c r="G22" i="27"/>
  <c r="F22" i="27"/>
  <c r="E22" i="27"/>
  <c r="D22" i="27"/>
  <c r="C22" i="27"/>
  <c r="C52" i="29"/>
  <c r="B22" i="27"/>
  <c r="O56" i="26"/>
  <c r="N56" i="26"/>
  <c r="L56" i="26"/>
  <c r="K56" i="26"/>
  <c r="K63" i="28"/>
  <c r="J56" i="26"/>
  <c r="I56" i="26"/>
  <c r="I63" i="28"/>
  <c r="H56" i="26"/>
  <c r="H63" i="28"/>
  <c r="G56" i="26"/>
  <c r="F56" i="26"/>
  <c r="E56" i="26"/>
  <c r="C56" i="26"/>
  <c r="C63" i="28"/>
  <c r="B56" i="26"/>
  <c r="O56" i="27"/>
  <c r="O59" i="28"/>
  <c r="N56" i="27"/>
  <c r="M56" i="27"/>
  <c r="M59" i="28"/>
  <c r="M63" i="29"/>
  <c r="L56" i="27"/>
  <c r="L63" i="29"/>
  <c r="K56" i="27"/>
  <c r="J56" i="27"/>
  <c r="J63" i="29"/>
  <c r="I56" i="27"/>
  <c r="I59" i="28"/>
  <c r="H56" i="27"/>
  <c r="H63" i="29"/>
  <c r="H59" i="28"/>
  <c r="G56" i="27"/>
  <c r="F56" i="27"/>
  <c r="F63" i="29"/>
  <c r="E56" i="27"/>
  <c r="E63" i="29"/>
  <c r="D56" i="27"/>
  <c r="D63" i="29"/>
  <c r="C56" i="27"/>
  <c r="B56" i="27"/>
  <c r="O56" i="28"/>
  <c r="O64" i="30"/>
  <c r="N56" i="28"/>
  <c r="N60" i="29"/>
  <c r="M56" i="28"/>
  <c r="M60" i="29"/>
  <c r="L56" i="28"/>
  <c r="L60" i="29"/>
  <c r="K56" i="28"/>
  <c r="J56" i="28"/>
  <c r="J60" i="29"/>
  <c r="I56" i="28"/>
  <c r="I60" i="29"/>
  <c r="H56" i="28"/>
  <c r="H60" i="29"/>
  <c r="G56" i="28"/>
  <c r="F56" i="28"/>
  <c r="F60" i="29"/>
  <c r="E56" i="28"/>
  <c r="D56" i="28"/>
  <c r="D60" i="29"/>
  <c r="C56" i="28"/>
  <c r="C60" i="29"/>
  <c r="O59" i="29"/>
  <c r="N55" i="28"/>
  <c r="M55" i="28"/>
  <c r="M59" i="29"/>
  <c r="L55" i="28"/>
  <c r="L59" i="29"/>
  <c r="K55" i="28"/>
  <c r="J55" i="28"/>
  <c r="H55" i="28"/>
  <c r="H59" i="29"/>
  <c r="G55" i="28"/>
  <c r="G59" i="29"/>
  <c r="F55" i="28"/>
  <c r="E55" i="28"/>
  <c r="E59" i="29"/>
  <c r="D55" i="28"/>
  <c r="D59" i="29"/>
  <c r="C55" i="28"/>
  <c r="C59" i="29"/>
  <c r="B56" i="28"/>
  <c r="O22" i="26"/>
  <c r="O51" i="28"/>
  <c r="N22" i="26"/>
  <c r="N51" i="29"/>
  <c r="L22" i="26"/>
  <c r="L51" i="28"/>
  <c r="K22" i="26"/>
  <c r="K51" i="26"/>
  <c r="J22" i="26"/>
  <c r="I22" i="26"/>
  <c r="I51" i="29"/>
  <c r="H22" i="26"/>
  <c r="H51" i="28"/>
  <c r="G22" i="26"/>
  <c r="G23" i="26"/>
  <c r="F22" i="26"/>
  <c r="E22" i="26"/>
  <c r="C22" i="26"/>
  <c r="C51" i="28"/>
  <c r="B22" i="26"/>
  <c r="G55" i="26"/>
  <c r="O55" i="27"/>
  <c r="N55" i="27"/>
  <c r="N62" i="29"/>
  <c r="M55" i="27"/>
  <c r="M58" i="28"/>
  <c r="L55" i="27"/>
  <c r="L62" i="29"/>
  <c r="K55" i="27"/>
  <c r="K58" i="28"/>
  <c r="J55" i="27"/>
  <c r="I55" i="27"/>
  <c r="I62" i="29"/>
  <c r="H55" i="27"/>
  <c r="H62" i="29"/>
  <c r="G55" i="27"/>
  <c r="F55" i="27"/>
  <c r="F62" i="29"/>
  <c r="E55" i="27"/>
  <c r="D55" i="27"/>
  <c r="D62" i="29"/>
  <c r="C55" i="27"/>
  <c r="C62" i="29"/>
  <c r="B55" i="27"/>
  <c r="K59" i="29"/>
  <c r="J59" i="29"/>
  <c r="B55" i="28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2" i="20"/>
  <c r="C22" i="20"/>
  <c r="D22" i="20"/>
  <c r="E22" i="20"/>
  <c r="E26" i="20"/>
  <c r="F22" i="20"/>
  <c r="G22" i="20"/>
  <c r="H22" i="20"/>
  <c r="I22" i="20"/>
  <c r="I26" i="20"/>
  <c r="J22" i="20"/>
  <c r="J26" i="20"/>
  <c r="K22" i="20"/>
  <c r="K26" i="20"/>
  <c r="L22" i="20"/>
  <c r="L26" i="20"/>
  <c r="M22" i="20"/>
  <c r="M26" i="20"/>
  <c r="N22" i="20"/>
  <c r="O22" i="20"/>
  <c r="O26" i="20"/>
  <c r="D26" i="20"/>
  <c r="F26" i="20"/>
  <c r="G26" i="20"/>
  <c r="H26" i="20"/>
  <c r="N26" i="20"/>
  <c r="P26" i="20"/>
  <c r="Q26" i="20"/>
  <c r="A2" i="19"/>
  <c r="C23" i="19"/>
  <c r="D23" i="19"/>
  <c r="E23" i="19"/>
  <c r="E27" i="19"/>
  <c r="F23" i="19"/>
  <c r="F27" i="19"/>
  <c r="G23" i="19"/>
  <c r="G27" i="19"/>
  <c r="H23" i="19"/>
  <c r="H27" i="19"/>
  <c r="I23" i="19"/>
  <c r="I27" i="19"/>
  <c r="J23" i="19"/>
  <c r="K23" i="19"/>
  <c r="L23" i="19"/>
  <c r="L27" i="19"/>
  <c r="M23" i="19"/>
  <c r="M27" i="19"/>
  <c r="N23" i="19"/>
  <c r="N27" i="19"/>
  <c r="O23" i="19"/>
  <c r="O27" i="19"/>
  <c r="D27" i="19"/>
  <c r="J27" i="19"/>
  <c r="K27" i="19"/>
  <c r="Q27" i="19"/>
  <c r="B2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C25" i="18"/>
  <c r="D25" i="18"/>
  <c r="E25" i="18"/>
  <c r="E26" i="18"/>
  <c r="F25" i="18"/>
  <c r="F29" i="18"/>
  <c r="G25" i="18"/>
  <c r="H25" i="18"/>
  <c r="H26" i="18"/>
  <c r="I25" i="18"/>
  <c r="I29" i="18"/>
  <c r="J25" i="18"/>
  <c r="J29" i="18"/>
  <c r="K25" i="18"/>
  <c r="K29" i="18"/>
  <c r="L25" i="18"/>
  <c r="L29" i="18"/>
  <c r="M25" i="18"/>
  <c r="M26" i="18"/>
  <c r="N25" i="18"/>
  <c r="N29" i="18"/>
  <c r="O25" i="18"/>
  <c r="P25" i="18"/>
  <c r="P29" i="18"/>
  <c r="D26" i="18"/>
  <c r="F26" i="18"/>
  <c r="G26" i="18"/>
  <c r="O26" i="18"/>
  <c r="G29" i="18"/>
  <c r="O29" i="18"/>
  <c r="R29" i="18"/>
  <c r="O34" i="18"/>
  <c r="B2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C25" i="17"/>
  <c r="D25" i="17"/>
  <c r="D26" i="17"/>
  <c r="E25" i="17"/>
  <c r="E29" i="17"/>
  <c r="F25" i="17"/>
  <c r="F26" i="17"/>
  <c r="G25" i="17"/>
  <c r="G26" i="17"/>
  <c r="H25" i="17"/>
  <c r="H26" i="17"/>
  <c r="I25" i="17"/>
  <c r="J25" i="17"/>
  <c r="J29" i="17"/>
  <c r="K25" i="17"/>
  <c r="L25" i="17"/>
  <c r="L26" i="17"/>
  <c r="M25" i="17"/>
  <c r="M29" i="17"/>
  <c r="N25" i="17"/>
  <c r="N26" i="17"/>
  <c r="O25" i="17"/>
  <c r="O29" i="17"/>
  <c r="P25" i="17"/>
  <c r="P26" i="17"/>
  <c r="I26" i="17"/>
  <c r="K26" i="17"/>
  <c r="O26" i="17"/>
  <c r="I29" i="17"/>
  <c r="K29" i="17"/>
  <c r="L29" i="17"/>
  <c r="N29" i="17"/>
  <c r="R29" i="17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C25" i="16"/>
  <c r="D25" i="16"/>
  <c r="D26" i="16"/>
  <c r="E25" i="16"/>
  <c r="E26" i="16"/>
  <c r="F25" i="16"/>
  <c r="F29" i="16"/>
  <c r="G25" i="16"/>
  <c r="G29" i="16"/>
  <c r="H25" i="16"/>
  <c r="H26" i="16"/>
  <c r="I25" i="16"/>
  <c r="J25" i="16"/>
  <c r="J26" i="16"/>
  <c r="K25" i="16"/>
  <c r="K26" i="16"/>
  <c r="L25" i="16"/>
  <c r="L26" i="16"/>
  <c r="M25" i="16"/>
  <c r="M26" i="16"/>
  <c r="N25" i="16"/>
  <c r="N26" i="16"/>
  <c r="O25" i="16"/>
  <c r="O29" i="16"/>
  <c r="P25" i="16"/>
  <c r="P26" i="16"/>
  <c r="I26" i="16"/>
  <c r="E29" i="16"/>
  <c r="H29" i="16"/>
  <c r="I29" i="16"/>
  <c r="N29" i="16"/>
  <c r="P29" i="16"/>
  <c r="B2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C25" i="6"/>
  <c r="G26" i="6"/>
  <c r="D25" i="6"/>
  <c r="E25" i="6"/>
  <c r="F25" i="6"/>
  <c r="F26" i="6"/>
  <c r="G25" i="6"/>
  <c r="G29" i="6"/>
  <c r="H25" i="6"/>
  <c r="H26" i="6"/>
  <c r="I25" i="6"/>
  <c r="I29" i="6"/>
  <c r="J25" i="6"/>
  <c r="J26" i="6"/>
  <c r="K25" i="6"/>
  <c r="K26" i="6"/>
  <c r="L25" i="6"/>
  <c r="L29" i="6"/>
  <c r="M25" i="6"/>
  <c r="M29" i="6"/>
  <c r="N25" i="6"/>
  <c r="N26" i="6"/>
  <c r="O25" i="6"/>
  <c r="O29" i="6"/>
  <c r="P25" i="6"/>
  <c r="P26" i="6"/>
  <c r="E26" i="6"/>
  <c r="E29" i="6"/>
  <c r="H29" i="6"/>
  <c r="K29" i="6"/>
  <c r="N29" i="6"/>
  <c r="B2" i="7"/>
  <c r="D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D9" i="7"/>
  <c r="D10" i="7"/>
  <c r="D11" i="7"/>
  <c r="D26" i="7"/>
  <c r="D27" i="7"/>
  <c r="D12" i="7"/>
  <c r="D13" i="7"/>
  <c r="D14" i="7"/>
  <c r="D15" i="7"/>
  <c r="D16" i="7"/>
  <c r="D17" i="7"/>
  <c r="D18" i="7"/>
  <c r="D19" i="7"/>
  <c r="C26" i="7"/>
  <c r="E26" i="7"/>
  <c r="E27" i="7"/>
  <c r="F26" i="7"/>
  <c r="F30" i="7"/>
  <c r="G26" i="7"/>
  <c r="G30" i="7"/>
  <c r="H26" i="7"/>
  <c r="H30" i="7"/>
  <c r="I26" i="7"/>
  <c r="I30" i="7"/>
  <c r="J26" i="7"/>
  <c r="J30" i="7"/>
  <c r="K26" i="7"/>
  <c r="L26" i="7"/>
  <c r="L27" i="7"/>
  <c r="M26" i="7"/>
  <c r="M27" i="7"/>
  <c r="N26" i="7"/>
  <c r="O26" i="7"/>
  <c r="O30" i="7"/>
  <c r="P26" i="7"/>
  <c r="P30" i="7"/>
  <c r="P27" i="7"/>
  <c r="N30" i="7"/>
  <c r="B21" i="8"/>
  <c r="C21" i="8"/>
  <c r="D21" i="8"/>
  <c r="E21" i="8"/>
  <c r="E25" i="8"/>
  <c r="F21" i="8"/>
  <c r="F25" i="8"/>
  <c r="G21" i="8"/>
  <c r="G25" i="8"/>
  <c r="H21" i="8"/>
  <c r="I21" i="8"/>
  <c r="I25" i="8"/>
  <c r="J21" i="8"/>
  <c r="K21" i="8"/>
  <c r="K25" i="8"/>
  <c r="L21" i="8"/>
  <c r="L25" i="8"/>
  <c r="M21" i="8"/>
  <c r="M25" i="8"/>
  <c r="N21" i="8"/>
  <c r="O21" i="8"/>
  <c r="O25" i="8"/>
  <c r="D25" i="8"/>
  <c r="H25" i="8"/>
  <c r="J25" i="8"/>
  <c r="N25" i="8"/>
  <c r="B21" i="9"/>
  <c r="C21" i="9"/>
  <c r="D21" i="9"/>
  <c r="E21" i="9"/>
  <c r="E25" i="9"/>
  <c r="F21" i="9"/>
  <c r="F25" i="9"/>
  <c r="G21" i="9"/>
  <c r="G25" i="9"/>
  <c r="H21" i="9"/>
  <c r="H25" i="9"/>
  <c r="I21" i="9"/>
  <c r="I25" i="9"/>
  <c r="J21" i="9"/>
  <c r="K21" i="9"/>
  <c r="K25" i="9"/>
  <c r="L21" i="9"/>
  <c r="L25" i="9"/>
  <c r="M21" i="9"/>
  <c r="M25" i="9"/>
  <c r="N21" i="9"/>
  <c r="N25" i="9"/>
  <c r="O21" i="9"/>
  <c r="O25" i="9"/>
  <c r="D25" i="9"/>
  <c r="J25" i="9"/>
  <c r="B21" i="11"/>
  <c r="C21" i="11"/>
  <c r="D21" i="11"/>
  <c r="D25" i="11"/>
  <c r="E21" i="11"/>
  <c r="E25" i="11"/>
  <c r="F21" i="11"/>
  <c r="G21" i="11"/>
  <c r="G25" i="11"/>
  <c r="H21" i="11"/>
  <c r="H25" i="11"/>
  <c r="I21" i="11"/>
  <c r="I25" i="11"/>
  <c r="J21" i="11"/>
  <c r="J25" i="11"/>
  <c r="K21" i="11"/>
  <c r="K25" i="11"/>
  <c r="L21" i="11"/>
  <c r="M21" i="11"/>
  <c r="M25" i="11"/>
  <c r="N21" i="11"/>
  <c r="N25" i="11"/>
  <c r="O21" i="11"/>
  <c r="F25" i="11"/>
  <c r="L25" i="11"/>
  <c r="O25" i="11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B21" i="4"/>
  <c r="C21" i="4"/>
  <c r="C22" i="4"/>
  <c r="D21" i="4"/>
  <c r="D22" i="4"/>
  <c r="E21" i="4"/>
  <c r="E22" i="4"/>
  <c r="F21" i="4"/>
  <c r="F45" i="4"/>
  <c r="G21" i="4"/>
  <c r="G22" i="4"/>
  <c r="G45" i="4"/>
  <c r="H21" i="4"/>
  <c r="I21" i="4"/>
  <c r="J21" i="4"/>
  <c r="K21" i="4"/>
  <c r="K22" i="4"/>
  <c r="L21" i="4"/>
  <c r="L22" i="4"/>
  <c r="M21" i="4"/>
  <c r="M45" i="4"/>
  <c r="N21" i="4"/>
  <c r="N22" i="4"/>
  <c r="O21" i="4"/>
  <c r="O22" i="4"/>
  <c r="H22" i="4"/>
  <c r="I22" i="4"/>
  <c r="J22" i="4"/>
  <c r="B23" i="4"/>
  <c r="H23" i="4"/>
  <c r="I23" i="4"/>
  <c r="B26" i="4"/>
  <c r="C26" i="4"/>
  <c r="D45" i="4"/>
  <c r="H45" i="4"/>
  <c r="I45" i="4"/>
  <c r="J45" i="4"/>
  <c r="L45" i="4"/>
  <c r="N45" i="4"/>
  <c r="O45" i="4"/>
  <c r="B21" i="5"/>
  <c r="C21" i="5"/>
  <c r="C22" i="5"/>
  <c r="D21" i="5"/>
  <c r="D46" i="5"/>
  <c r="E21" i="5"/>
  <c r="F21" i="5"/>
  <c r="F22" i="5"/>
  <c r="G21" i="5"/>
  <c r="G22" i="5"/>
  <c r="H21" i="5"/>
  <c r="H22" i="5"/>
  <c r="I21" i="5"/>
  <c r="I46" i="5"/>
  <c r="J21" i="5"/>
  <c r="J22" i="5"/>
  <c r="K21" i="5"/>
  <c r="K22" i="5"/>
  <c r="L21" i="5"/>
  <c r="L22" i="5"/>
  <c r="M21" i="5"/>
  <c r="M46" i="5"/>
  <c r="N21" i="5"/>
  <c r="N22" i="5"/>
  <c r="O21" i="5"/>
  <c r="O22" i="5"/>
  <c r="E22" i="5"/>
  <c r="I22" i="5"/>
  <c r="B23" i="5"/>
  <c r="F23" i="5"/>
  <c r="C23" i="5"/>
  <c r="J23" i="5"/>
  <c r="L23" i="5"/>
  <c r="B26" i="5"/>
  <c r="F26" i="5"/>
  <c r="H26" i="5"/>
  <c r="E26" i="5"/>
  <c r="G26" i="5"/>
  <c r="I26" i="5"/>
  <c r="M26" i="5"/>
  <c r="N26" i="5"/>
  <c r="O26" i="5"/>
  <c r="E46" i="5"/>
  <c r="L46" i="5"/>
  <c r="N46" i="5"/>
  <c r="B21" i="15"/>
  <c r="C21" i="15"/>
  <c r="C22" i="15"/>
  <c r="D21" i="15"/>
  <c r="D22" i="15"/>
  <c r="E21" i="15"/>
  <c r="E22" i="15"/>
  <c r="F21" i="15"/>
  <c r="F47" i="15"/>
  <c r="G21" i="15"/>
  <c r="G47" i="15"/>
  <c r="H21" i="15"/>
  <c r="H22" i="15"/>
  <c r="I21" i="15"/>
  <c r="I47" i="15"/>
  <c r="J21" i="15"/>
  <c r="J22" i="15"/>
  <c r="K21" i="15"/>
  <c r="K22" i="15"/>
  <c r="L21" i="15"/>
  <c r="L47" i="15"/>
  <c r="M21" i="15"/>
  <c r="M22" i="15"/>
  <c r="N21" i="15"/>
  <c r="N22" i="15"/>
  <c r="O21" i="15"/>
  <c r="O47" i="15"/>
  <c r="F22" i="15"/>
  <c r="B23" i="15"/>
  <c r="C23" i="15"/>
  <c r="B26" i="15"/>
  <c r="J26" i="15"/>
  <c r="E26" i="15"/>
  <c r="D26" i="15"/>
  <c r="L26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D47" i="15"/>
  <c r="H47" i="15"/>
  <c r="N47" i="15"/>
  <c r="B21" i="23"/>
  <c r="C21" i="23"/>
  <c r="D21" i="23"/>
  <c r="E21" i="23"/>
  <c r="F21" i="23"/>
  <c r="F22" i="23"/>
  <c r="G21" i="23"/>
  <c r="H21" i="23"/>
  <c r="H22" i="23"/>
  <c r="I21" i="23"/>
  <c r="J21" i="23"/>
  <c r="J22" i="23"/>
  <c r="K21" i="23"/>
  <c r="L21" i="23"/>
  <c r="M21" i="23"/>
  <c r="N21" i="23"/>
  <c r="N22" i="23"/>
  <c r="O21" i="23"/>
  <c r="B23" i="23"/>
  <c r="C23" i="23"/>
  <c r="F23" i="23"/>
  <c r="D23" i="23"/>
  <c r="E23" i="23"/>
  <c r="G23" i="23"/>
  <c r="J23" i="23"/>
  <c r="K23" i="23"/>
  <c r="L23" i="23"/>
  <c r="M23" i="23"/>
  <c r="N23" i="23"/>
  <c r="O23" i="23"/>
  <c r="B26" i="23"/>
  <c r="J26" i="23"/>
  <c r="C26" i="23"/>
  <c r="D26" i="23"/>
  <c r="B21" i="24"/>
  <c r="C22" i="24"/>
  <c r="C21" i="24"/>
  <c r="D21" i="24"/>
  <c r="D22" i="24"/>
  <c r="E21" i="24"/>
  <c r="E22" i="24"/>
  <c r="F21" i="24"/>
  <c r="F22" i="24"/>
  <c r="G21" i="24"/>
  <c r="G22" i="24"/>
  <c r="H21" i="24"/>
  <c r="H22" i="24"/>
  <c r="I21" i="24"/>
  <c r="I22" i="24"/>
  <c r="J21" i="24"/>
  <c r="J22" i="24"/>
  <c r="K21" i="24"/>
  <c r="K22" i="24"/>
  <c r="L21" i="24"/>
  <c r="L22" i="24"/>
  <c r="M21" i="24"/>
  <c r="M22" i="24"/>
  <c r="N21" i="24"/>
  <c r="N22" i="24"/>
  <c r="O21" i="24"/>
  <c r="O22" i="24"/>
  <c r="B23" i="24"/>
  <c r="H23" i="24"/>
  <c r="E23" i="24"/>
  <c r="C23" i="24"/>
  <c r="G23" i="24"/>
  <c r="J23" i="24"/>
  <c r="K23" i="24"/>
  <c r="L23" i="24"/>
  <c r="B26" i="24"/>
  <c r="E26" i="24"/>
  <c r="M26" i="24"/>
  <c r="N26" i="24"/>
  <c r="D3" i="26"/>
  <c r="D4" i="26"/>
  <c r="D24" i="26"/>
  <c r="D5" i="26"/>
  <c r="M5" i="26"/>
  <c r="D6" i="26"/>
  <c r="D22" i="26"/>
  <c r="M6" i="26"/>
  <c r="M24" i="26"/>
  <c r="D7" i="26"/>
  <c r="M7" i="26"/>
  <c r="M8" i="26"/>
  <c r="M9" i="26"/>
  <c r="D10" i="26"/>
  <c r="D55" i="26"/>
  <c r="D66" i="29"/>
  <c r="M10" i="26"/>
  <c r="M55" i="26"/>
  <c r="D11" i="26"/>
  <c r="M11" i="26"/>
  <c r="M12" i="26"/>
  <c r="M13" i="26"/>
  <c r="D14" i="26"/>
  <c r="D27" i="26"/>
  <c r="M14" i="26"/>
  <c r="M27" i="26"/>
  <c r="D15" i="26"/>
  <c r="M15" i="26"/>
  <c r="D16" i="26"/>
  <c r="M16" i="26"/>
  <c r="D17" i="26"/>
  <c r="D56" i="26"/>
  <c r="D63" i="28"/>
  <c r="M17" i="26"/>
  <c r="M56" i="26"/>
  <c r="M18" i="26"/>
  <c r="D19" i="26"/>
  <c r="M19" i="26"/>
  <c r="D20" i="26"/>
  <c r="M20" i="26"/>
  <c r="M21" i="26"/>
  <c r="E23" i="26"/>
  <c r="F23" i="26"/>
  <c r="H23" i="26"/>
  <c r="J23" i="26"/>
  <c r="K23" i="26"/>
  <c r="L23" i="26"/>
  <c r="B24" i="26"/>
  <c r="O24" i="26"/>
  <c r="B27" i="26"/>
  <c r="L27" i="26"/>
  <c r="E27" i="26"/>
  <c r="J27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E51" i="26"/>
  <c r="F51" i="26"/>
  <c r="H51" i="26"/>
  <c r="J51" i="26"/>
  <c r="L51" i="26"/>
  <c r="B55" i="26"/>
  <c r="B62" i="28"/>
  <c r="C55" i="26"/>
  <c r="E55" i="26"/>
  <c r="E62" i="28"/>
  <c r="F55" i="26"/>
  <c r="F62" i="28"/>
  <c r="H55" i="26"/>
  <c r="I55" i="26"/>
  <c r="I62" i="28"/>
  <c r="J55" i="26"/>
  <c r="J62" i="28"/>
  <c r="K55" i="26"/>
  <c r="K66" i="29"/>
  <c r="L55" i="26"/>
  <c r="N55" i="26"/>
  <c r="N62" i="28"/>
  <c r="O62" i="28"/>
  <c r="C23" i="27"/>
  <c r="D23" i="27"/>
  <c r="E52" i="28"/>
  <c r="K23" i="27"/>
  <c r="F23" i="27"/>
  <c r="G23" i="27"/>
  <c r="J23" i="27"/>
  <c r="N23" i="27"/>
  <c r="O23" i="27"/>
  <c r="B24" i="27"/>
  <c r="C24" i="27"/>
  <c r="B27" i="27"/>
  <c r="L27" i="27"/>
  <c r="D27" i="27"/>
  <c r="J27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N48" i="27"/>
  <c r="C51" i="27"/>
  <c r="D51" i="27"/>
  <c r="E51" i="27"/>
  <c r="F51" i="27"/>
  <c r="G51" i="27"/>
  <c r="H51" i="27"/>
  <c r="N51" i="27"/>
  <c r="O51" i="27"/>
  <c r="B22" i="28"/>
  <c r="I23" i="28"/>
  <c r="C22" i="28"/>
  <c r="C53" i="28"/>
  <c r="D22" i="28"/>
  <c r="D53" i="28"/>
  <c r="E22" i="28"/>
  <c r="E53" i="28"/>
  <c r="F22" i="28"/>
  <c r="F23" i="28"/>
  <c r="F53" i="28"/>
  <c r="G22" i="28"/>
  <c r="G23" i="28"/>
  <c r="H22" i="28"/>
  <c r="H53" i="28"/>
  <c r="I22" i="28"/>
  <c r="J22" i="28"/>
  <c r="J23" i="28"/>
  <c r="K22" i="28"/>
  <c r="K53" i="29"/>
  <c r="L22" i="28"/>
  <c r="L23" i="28"/>
  <c r="M22" i="28"/>
  <c r="M53" i="29"/>
  <c r="N22" i="28"/>
  <c r="N53" i="29"/>
  <c r="O22" i="28"/>
  <c r="O53" i="29"/>
  <c r="O23" i="28"/>
  <c r="O53" i="28"/>
  <c r="B24" i="28"/>
  <c r="D24" i="28"/>
  <c r="C24" i="28"/>
  <c r="E24" i="28"/>
  <c r="F24" i="28"/>
  <c r="G24" i="28"/>
  <c r="I24" i="28"/>
  <c r="J24" i="28"/>
  <c r="K24" i="28"/>
  <c r="L24" i="28"/>
  <c r="M24" i="28"/>
  <c r="N24" i="28"/>
  <c r="O24" i="28"/>
  <c r="B27" i="28"/>
  <c r="G27" i="28"/>
  <c r="E27" i="28"/>
  <c r="J27" i="28"/>
  <c r="K27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N48" i="28"/>
  <c r="E51" i="28"/>
  <c r="F51" i="28"/>
  <c r="J51" i="28"/>
  <c r="K51" i="28"/>
  <c r="C52" i="28"/>
  <c r="D52" i="28"/>
  <c r="F52" i="28"/>
  <c r="G52" i="28"/>
  <c r="J52" i="28"/>
  <c r="N52" i="28"/>
  <c r="O52" i="28"/>
  <c r="J53" i="28"/>
  <c r="N53" i="28"/>
  <c r="B58" i="28"/>
  <c r="D58" i="28"/>
  <c r="E58" i="28"/>
  <c r="F58" i="28"/>
  <c r="G58" i="28"/>
  <c r="I58" i="28"/>
  <c r="J58" i="28"/>
  <c r="L58" i="28"/>
  <c r="N58" i="28"/>
  <c r="O58" i="28"/>
  <c r="B59" i="28"/>
  <c r="C59" i="28"/>
  <c r="E59" i="28"/>
  <c r="F59" i="28"/>
  <c r="G59" i="28"/>
  <c r="J59" i="28"/>
  <c r="K59" i="28"/>
  <c r="N59" i="28"/>
  <c r="C62" i="28"/>
  <c r="G62" i="28"/>
  <c r="H62" i="28"/>
  <c r="K62" i="28"/>
  <c r="L62" i="28"/>
  <c r="B63" i="28"/>
  <c r="E63" i="28"/>
  <c r="F63" i="28"/>
  <c r="G63" i="28"/>
  <c r="J63" i="28"/>
  <c r="L63" i="28"/>
  <c r="N63" i="28"/>
  <c r="O63" i="28"/>
  <c r="B22" i="29"/>
  <c r="C22" i="29"/>
  <c r="C23" i="29"/>
  <c r="D22" i="29"/>
  <c r="D23" i="29"/>
  <c r="E22" i="29"/>
  <c r="E23" i="29"/>
  <c r="F22" i="29"/>
  <c r="F54" i="29"/>
  <c r="G22" i="29"/>
  <c r="G54" i="29"/>
  <c r="G23" i="29"/>
  <c r="H22" i="29"/>
  <c r="H23" i="29"/>
  <c r="I22" i="29"/>
  <c r="I54" i="29"/>
  <c r="J22" i="29"/>
  <c r="J23" i="29"/>
  <c r="L22" i="29"/>
  <c r="L23" i="29"/>
  <c r="L54" i="29"/>
  <c r="M22" i="29"/>
  <c r="M54" i="29"/>
  <c r="N22" i="29"/>
  <c r="N54" i="29"/>
  <c r="O22" i="29"/>
  <c r="O23" i="29"/>
  <c r="B24" i="29"/>
  <c r="K24" i="29"/>
  <c r="B27" i="29"/>
  <c r="L27" i="29"/>
  <c r="I27" i="29"/>
  <c r="N27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E51" i="29"/>
  <c r="F51" i="29"/>
  <c r="H51" i="29"/>
  <c r="J51" i="29"/>
  <c r="L51" i="29"/>
  <c r="D52" i="29"/>
  <c r="F52" i="29"/>
  <c r="G52" i="29"/>
  <c r="H52" i="29"/>
  <c r="N52" i="29"/>
  <c r="O52" i="29"/>
  <c r="F53" i="29"/>
  <c r="J53" i="29"/>
  <c r="D54" i="29"/>
  <c r="O56" i="29"/>
  <c r="B59" i="29"/>
  <c r="F59" i="29"/>
  <c r="I59" i="29"/>
  <c r="N59" i="29"/>
  <c r="B60" i="29"/>
  <c r="E60" i="29"/>
  <c r="G60" i="29"/>
  <c r="K60" i="29"/>
  <c r="B62" i="29"/>
  <c r="E62" i="29"/>
  <c r="G62" i="29"/>
  <c r="J62" i="29"/>
  <c r="K62" i="29"/>
  <c r="B63" i="29"/>
  <c r="C63" i="29"/>
  <c r="G63" i="29"/>
  <c r="K63" i="29"/>
  <c r="N63" i="29"/>
  <c r="B66" i="29"/>
  <c r="C66" i="29"/>
  <c r="G66" i="29"/>
  <c r="H66" i="29"/>
  <c r="J66" i="29"/>
  <c r="L66" i="29"/>
  <c r="B67" i="29"/>
  <c r="E67" i="29"/>
  <c r="F67" i="29"/>
  <c r="G67" i="29"/>
  <c r="I67" i="29"/>
  <c r="J67" i="29"/>
  <c r="L67" i="29"/>
  <c r="O51" i="29"/>
  <c r="G51" i="29"/>
  <c r="O51" i="26"/>
  <c r="G51" i="26"/>
  <c r="G51" i="28"/>
  <c r="O23" i="26"/>
  <c r="K51" i="29"/>
  <c r="K67" i="29"/>
  <c r="H67" i="29"/>
  <c r="I63" i="29"/>
  <c r="L59" i="28"/>
  <c r="D59" i="28"/>
  <c r="F23" i="29"/>
  <c r="D23" i="28"/>
  <c r="G53" i="29"/>
  <c r="G53" i="28"/>
  <c r="H54" i="29"/>
  <c r="I53" i="29"/>
  <c r="M23" i="28"/>
  <c r="C67" i="29"/>
  <c r="M62" i="29"/>
  <c r="O27" i="29"/>
  <c r="M24" i="29"/>
  <c r="H24" i="28"/>
  <c r="N23" i="28"/>
  <c r="K27" i="27"/>
  <c r="C27" i="27"/>
  <c r="I24" i="27"/>
  <c r="K27" i="26"/>
  <c r="C27" i="26"/>
  <c r="I24" i="26"/>
  <c r="N23" i="26"/>
  <c r="M47" i="15"/>
  <c r="E47" i="15"/>
  <c r="K26" i="15"/>
  <c r="C26" i="15"/>
  <c r="I23" i="15"/>
  <c r="I26" i="4"/>
  <c r="G23" i="4"/>
  <c r="M30" i="7"/>
  <c r="E30" i="7"/>
  <c r="I53" i="28"/>
  <c r="N51" i="28"/>
  <c r="H24" i="27"/>
  <c r="N51" i="26"/>
  <c r="H23" i="15"/>
  <c r="H26" i="4"/>
  <c r="F23" i="4"/>
  <c r="L29" i="16"/>
  <c r="P34" i="18"/>
  <c r="M29" i="18"/>
  <c r="E29" i="18"/>
  <c r="I26" i="18"/>
  <c r="J24" i="27"/>
  <c r="C54" i="29"/>
  <c r="M52" i="29"/>
  <c r="E52" i="29"/>
  <c r="I27" i="27"/>
  <c r="O24" i="27"/>
  <c r="G24" i="27"/>
  <c r="E23" i="27"/>
  <c r="N48" i="26"/>
  <c r="I27" i="26"/>
  <c r="I26" i="15"/>
  <c r="O23" i="15"/>
  <c r="G23" i="15"/>
  <c r="H46" i="5"/>
  <c r="D26" i="5"/>
  <c r="K45" i="4"/>
  <c r="O26" i="4"/>
  <c r="G26" i="4"/>
  <c r="M23" i="4"/>
  <c r="E23" i="4"/>
  <c r="K30" i="7"/>
  <c r="I26" i="6"/>
  <c r="O26" i="16"/>
  <c r="M26" i="17"/>
  <c r="E26" i="17"/>
  <c r="P26" i="18"/>
  <c r="H27" i="27"/>
  <c r="N24" i="27"/>
  <c r="F24" i="27"/>
  <c r="H27" i="26"/>
  <c r="L26" i="24"/>
  <c r="D26" i="24"/>
  <c r="I23" i="23"/>
  <c r="H26" i="15"/>
  <c r="N23" i="15"/>
  <c r="F23" i="15"/>
  <c r="K26" i="5"/>
  <c r="C26" i="5"/>
  <c r="N26" i="4"/>
  <c r="F26" i="4"/>
  <c r="D23" i="4"/>
  <c r="J24" i="26"/>
  <c r="J26" i="4"/>
  <c r="M53" i="28"/>
  <c r="C27" i="29"/>
  <c r="O27" i="27"/>
  <c r="G27" i="27"/>
  <c r="M24" i="27"/>
  <c r="E24" i="27"/>
  <c r="O27" i="26"/>
  <c r="G27" i="26"/>
  <c r="K26" i="24"/>
  <c r="H23" i="23"/>
  <c r="O26" i="15"/>
  <c r="G26" i="15"/>
  <c r="M23" i="15"/>
  <c r="E23" i="15"/>
  <c r="M26" i="4"/>
  <c r="E26" i="4"/>
  <c r="C23" i="4"/>
  <c r="M34" i="18"/>
  <c r="N27" i="27"/>
  <c r="F27" i="27"/>
  <c r="L24" i="27"/>
  <c r="D24" i="27"/>
  <c r="N27" i="26"/>
  <c r="F27" i="26"/>
  <c r="N26" i="15"/>
  <c r="F26" i="15"/>
  <c r="L23" i="15"/>
  <c r="D23" i="15"/>
  <c r="L26" i="4"/>
  <c r="D26" i="4"/>
  <c r="J23" i="15"/>
  <c r="E53" i="29"/>
  <c r="E23" i="28"/>
  <c r="M27" i="27"/>
  <c r="K24" i="27"/>
  <c r="K24" i="26"/>
  <c r="M26" i="15"/>
  <c r="K23" i="15"/>
  <c r="K26" i="4"/>
  <c r="I52" i="28"/>
  <c r="H23" i="27"/>
  <c r="I23" i="27"/>
  <c r="J52" i="29"/>
  <c r="I52" i="29"/>
  <c r="J54" i="29"/>
  <c r="D62" i="28"/>
  <c r="O27" i="7"/>
  <c r="E54" i="29"/>
  <c r="H24" i="29"/>
  <c r="I26" i="23"/>
  <c r="E22" i="23"/>
  <c r="K46" i="5"/>
  <c r="I23" i="5"/>
  <c r="O23" i="4"/>
  <c r="F22" i="4"/>
  <c r="J27" i="7"/>
  <c r="M26" i="6"/>
  <c r="H23" i="28"/>
  <c r="I27" i="7"/>
  <c r="I66" i="29"/>
  <c r="F24" i="29"/>
  <c r="J26" i="24"/>
  <c r="H26" i="23"/>
  <c r="C22" i="23"/>
  <c r="K47" i="15"/>
  <c r="O22" i="15"/>
  <c r="J46" i="5"/>
  <c r="H23" i="5"/>
  <c r="D22" i="5"/>
  <c r="N23" i="4"/>
  <c r="H27" i="7"/>
  <c r="J29" i="6"/>
  <c r="L26" i="6"/>
  <c r="H29" i="17"/>
  <c r="L22" i="23"/>
  <c r="K27" i="29"/>
  <c r="O24" i="29"/>
  <c r="D24" i="29"/>
  <c r="I26" i="24"/>
  <c r="O26" i="23"/>
  <c r="G26" i="23"/>
  <c r="O22" i="23"/>
  <c r="J47" i="15"/>
  <c r="L26" i="5"/>
  <c r="O23" i="5"/>
  <c r="G23" i="5"/>
  <c r="M22" i="5"/>
  <c r="L23" i="4"/>
  <c r="F27" i="7"/>
  <c r="K27" i="7"/>
  <c r="M29" i="16"/>
  <c r="G29" i="17"/>
  <c r="L26" i="18"/>
  <c r="G26" i="16"/>
  <c r="L53" i="29"/>
  <c r="J27" i="29"/>
  <c r="N24" i="29"/>
  <c r="C24" i="29"/>
  <c r="H26" i="24"/>
  <c r="M23" i="24"/>
  <c r="N26" i="23"/>
  <c r="F26" i="23"/>
  <c r="G46" i="5"/>
  <c r="J26" i="5"/>
  <c r="N23" i="5"/>
  <c r="E23" i="5"/>
  <c r="K23" i="4"/>
  <c r="P29" i="6"/>
  <c r="K29" i="16"/>
  <c r="K26" i="18"/>
  <c r="K22" i="23"/>
  <c r="G22" i="23"/>
  <c r="E24" i="29"/>
  <c r="L53" i="28"/>
  <c r="L24" i="29"/>
  <c r="G24" i="29"/>
  <c r="H53" i="29"/>
  <c r="D53" i="29"/>
  <c r="G26" i="24"/>
  <c r="M26" i="23"/>
  <c r="E26" i="23"/>
  <c r="M22" i="23"/>
  <c r="D22" i="23"/>
  <c r="F46" i="5"/>
  <c r="M23" i="5"/>
  <c r="D23" i="5"/>
  <c r="J23" i="4"/>
  <c r="J26" i="17"/>
  <c r="J26" i="18"/>
  <c r="G27" i="7"/>
  <c r="G27" i="29"/>
  <c r="J24" i="29"/>
  <c r="O26" i="24"/>
  <c r="K26" i="23"/>
  <c r="K23" i="5"/>
  <c r="N27" i="7"/>
  <c r="I22" i="23"/>
  <c r="K22" i="29"/>
  <c r="K23" i="29"/>
  <c r="D51" i="29"/>
  <c r="D51" i="26"/>
  <c r="D51" i="28"/>
  <c r="D23" i="26"/>
  <c r="M62" i="28"/>
  <c r="M66" i="29"/>
  <c r="M67" i="29"/>
  <c r="M63" i="28"/>
  <c r="F29" i="6"/>
  <c r="K54" i="29"/>
  <c r="F29" i="17"/>
  <c r="D67" i="29"/>
  <c r="N24" i="26"/>
  <c r="H27" i="29"/>
  <c r="N27" i="28"/>
  <c r="F27" i="28"/>
  <c r="F66" i="29"/>
  <c r="O23" i="24"/>
  <c r="F23" i="24"/>
  <c r="L26" i="23"/>
  <c r="O46" i="15"/>
  <c r="C47" i="15"/>
  <c r="I22" i="15"/>
  <c r="D26" i="6"/>
  <c r="N26" i="18"/>
  <c r="I23" i="29"/>
  <c r="K53" i="28"/>
  <c r="E24" i="26"/>
  <c r="E66" i="29"/>
  <c r="F27" i="29"/>
  <c r="I51" i="28"/>
  <c r="M27" i="28"/>
  <c r="D27" i="28"/>
  <c r="I51" i="26"/>
  <c r="N23" i="24"/>
  <c r="D23" i="24"/>
  <c r="J29" i="16"/>
  <c r="P29" i="17"/>
  <c r="N34" i="18"/>
  <c r="H58" i="28"/>
  <c r="D27" i="29"/>
  <c r="L27" i="28"/>
  <c r="C27" i="28"/>
  <c r="K23" i="28"/>
  <c r="C23" i="28"/>
  <c r="C24" i="26"/>
  <c r="C23" i="26"/>
  <c r="G22" i="15"/>
  <c r="L22" i="15"/>
  <c r="E45" i="4"/>
  <c r="M22" i="4"/>
  <c r="F26" i="16"/>
  <c r="H29" i="18"/>
  <c r="C58" i="28"/>
  <c r="C51" i="26"/>
  <c r="I23" i="26"/>
  <c r="H24" i="26"/>
  <c r="C51" i="29"/>
  <c r="E27" i="29"/>
  <c r="M22" i="26"/>
  <c r="F26" i="24"/>
  <c r="L30" i="7"/>
  <c r="I27" i="28"/>
  <c r="E27" i="27"/>
  <c r="C26" i="24"/>
  <c r="I23" i="24"/>
  <c r="O46" i="5"/>
  <c r="O26" i="6"/>
  <c r="C53" i="29"/>
  <c r="G24" i="26"/>
  <c r="M27" i="29"/>
  <c r="I24" i="29"/>
  <c r="H27" i="28"/>
  <c r="L24" i="26"/>
  <c r="F24" i="26"/>
  <c r="O27" i="28"/>
  <c r="M51" i="29"/>
  <c r="M51" i="26"/>
  <c r="M51" i="28"/>
  <c r="M23" i="26"/>
  <c r="N48" i="29"/>
  <c r="M23" i="29"/>
  <c r="N23" i="29"/>
  <c r="M52" i="28"/>
  <c r="M23" i="27"/>
  <c r="L52" i="28"/>
  <c r="L52" i="29"/>
  <c r="L23" i="27"/>
  <c r="K51" i="27"/>
  <c r="K52" i="29"/>
  <c r="O63" i="29"/>
  <c r="O54" i="29"/>
  <c r="C23" i="30"/>
  <c r="C27" i="30"/>
  <c r="G24" i="30"/>
  <c r="O24" i="30"/>
  <c r="I27" i="30"/>
  <c r="N48" i="30"/>
  <c r="L23" i="30"/>
  <c r="F23" i="30"/>
  <c r="N23" i="30"/>
  <c r="H24" i="30"/>
  <c r="J27" i="30"/>
  <c r="D27" i="30"/>
  <c r="O53" i="30"/>
  <c r="O60" i="29"/>
  <c r="E22" i="30"/>
  <c r="E23" i="30"/>
  <c r="E24" i="30"/>
  <c r="E55" i="30"/>
</calcChain>
</file>

<file path=xl/comments1.xml><?xml version="1.0" encoding="utf-8"?>
<comments xmlns="http://schemas.openxmlformats.org/spreadsheetml/2006/main">
  <authors>
    <author>איתן שדה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</commentList>
</comments>
</file>

<file path=xl/comments2.xml><?xml version="1.0" encoding="utf-8"?>
<comments xmlns="http://schemas.openxmlformats.org/spreadsheetml/2006/main">
  <authors>
    <author>איתן שדה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</commentList>
</comments>
</file>

<file path=xl/comments3.xml><?xml version="1.0" encoding="utf-8"?>
<comments xmlns="http://schemas.openxmlformats.org/spreadsheetml/2006/main">
  <authors>
    <author>איתן שדה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>איתן שדה:</t>
        </r>
        <r>
          <rPr>
            <sz val="9"/>
            <color indexed="81"/>
            <rFont val="Tahoma"/>
            <family val="2"/>
          </rPr>
          <t xml:space="preserve">
לבדוק
</t>
        </r>
      </text>
    </comment>
  </commentList>
</comments>
</file>

<file path=xl/sharedStrings.xml><?xml version="1.0" encoding="utf-8"?>
<sst xmlns="http://schemas.openxmlformats.org/spreadsheetml/2006/main" count="1309" uniqueCount="133">
  <si>
    <t>מכס' מילוי</t>
  </si>
  <si>
    <t>ינואר</t>
  </si>
  <si>
    <t>פברואר</t>
  </si>
  <si>
    <t>מרס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</si>
  <si>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</si>
  <si>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</si>
  <si>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</si>
  <si>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</si>
  <si>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</si>
  <si>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</si>
  <si>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</si>
  <si>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</si>
  <si>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</si>
  <si>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חיתל</t>
  </si>
  <si>
    <t>בני ישראל</t>
  </si>
  <si>
    <t>רוויה</t>
  </si>
  <si>
    <t>שעבניה</t>
  </si>
  <si>
    <t>דבש</t>
  </si>
  <si>
    <t>בוטמיה</t>
  </si>
  <si>
    <t>קוניטרה</t>
  </si>
  <si>
    <t>יוסיפון</t>
  </si>
  <si>
    <t>רמתניה</t>
  </si>
  <si>
    <t>מרום גולן</t>
  </si>
  <si>
    <t>ברכת רם</t>
  </si>
  <si>
    <t>נס</t>
  </si>
  <si>
    <t>צור</t>
  </si>
  <si>
    <t>אל-שייח</t>
  </si>
  <si>
    <t>מיצר</t>
  </si>
  <si>
    <t>עורבים</t>
  </si>
  <si>
    <t>דלווה-אורטל</t>
  </si>
  <si>
    <t>קטיף</t>
  </si>
  <si>
    <t>מילוי כולל</t>
  </si>
  <si>
    <t>מילוי שפירים</t>
  </si>
  <si>
    <t>מילוי קולחין</t>
  </si>
  <si>
    <t>1994 סה"כ</t>
  </si>
  <si>
    <t xml:space="preserve"> 1995 סה"כ</t>
  </si>
  <si>
    <t>1996 סה"כ</t>
  </si>
  <si>
    <t>1997 סה"כ</t>
  </si>
  <si>
    <t>.</t>
  </si>
  <si>
    <t xml:space="preserve"> 1998 סה"כ</t>
  </si>
  <si>
    <t xml:space="preserve"> 1999  סה"כ</t>
  </si>
  <si>
    <t>2000  סה"כ</t>
  </si>
  <si>
    <t>2001  סה"כ</t>
  </si>
  <si>
    <t>2002  סה"כ</t>
  </si>
  <si>
    <t>סה"כ 2003</t>
  </si>
  <si>
    <t>סה"כ 2004</t>
  </si>
  <si>
    <t>סה"כ 2005</t>
  </si>
  <si>
    <t>סה"כ 2006</t>
  </si>
  <si>
    <t>סה"כ 2007</t>
  </si>
  <si>
    <t>סה"כ 2008</t>
  </si>
  <si>
    <t>סה"כ 2009</t>
  </si>
  <si>
    <t>סה"כ 2010</t>
  </si>
  <si>
    <t xml:space="preserve">מצב מאגרים </t>
  </si>
  <si>
    <t xml:space="preserve"> מפלס מאגרים סוף חודש</t>
  </si>
  <si>
    <t>אלמ"ק</t>
  </si>
  <si>
    <t>קשת</t>
  </si>
  <si>
    <t>דלווה</t>
  </si>
  <si>
    <t>% מילוי</t>
  </si>
  <si>
    <t>הפרש באחוזים</t>
  </si>
  <si>
    <t>דצמבר08</t>
  </si>
  <si>
    <t>סך המאגרים</t>
  </si>
  <si>
    <t>סה"כ 2011</t>
  </si>
  <si>
    <t xml:space="preserve"> 12/98</t>
  </si>
  <si>
    <t xml:space="preserve"> 1/99</t>
  </si>
  <si>
    <t xml:space="preserve"> 2/99</t>
  </si>
  <si>
    <t xml:space="preserve"> 3/99</t>
  </si>
  <si>
    <t xml:space="preserve"> 4/99</t>
  </si>
  <si>
    <t xml:space="preserve"> 5/99</t>
  </si>
  <si>
    <t xml:space="preserve"> 6/99</t>
  </si>
  <si>
    <t xml:space="preserve"> 7/99</t>
  </si>
  <si>
    <t xml:space="preserve"> 8/99</t>
  </si>
  <si>
    <t xml:space="preserve"> 9/99</t>
  </si>
  <si>
    <t xml:space="preserve"> 10/99</t>
  </si>
  <si>
    <t xml:space="preserve"> 11/99</t>
  </si>
  <si>
    <t xml:space="preserve"> 12/99</t>
  </si>
  <si>
    <t xml:space="preserve"> 12/97</t>
  </si>
  <si>
    <t xml:space="preserve"> 1/98</t>
  </si>
  <si>
    <t xml:space="preserve"> 2/98</t>
  </si>
  <si>
    <t xml:space="preserve"> 3/98</t>
  </si>
  <si>
    <t xml:space="preserve"> 4/98</t>
  </si>
  <si>
    <t xml:space="preserve"> 5/98</t>
  </si>
  <si>
    <t xml:space="preserve"> 6/98</t>
  </si>
  <si>
    <t xml:space="preserve"> 7/98</t>
  </si>
  <si>
    <t xml:space="preserve"> 8/98</t>
  </si>
  <si>
    <t xml:space="preserve"> 9/98</t>
  </si>
  <si>
    <t xml:space="preserve"> 10/98</t>
  </si>
  <si>
    <t xml:space="preserve"> 11/98</t>
  </si>
  <si>
    <t>בהקמה</t>
  </si>
  <si>
    <t xml:space="preserve"> 12/96</t>
  </si>
  <si>
    <t xml:space="preserve"> 1/97</t>
  </si>
  <si>
    <t xml:space="preserve"> 2/97</t>
  </si>
  <si>
    <t xml:space="preserve"> 3/97</t>
  </si>
  <si>
    <t xml:space="preserve"> 4/97</t>
  </si>
  <si>
    <t xml:space="preserve"> 5/97</t>
  </si>
  <si>
    <t xml:space="preserve"> 6/97</t>
  </si>
  <si>
    <t xml:space="preserve"> 7/97</t>
  </si>
  <si>
    <t xml:space="preserve"> 8/97</t>
  </si>
  <si>
    <t xml:space="preserve"> 9/97</t>
  </si>
  <si>
    <t xml:space="preserve"> 10/97</t>
  </si>
  <si>
    <t xml:space="preserve"> 11/97</t>
  </si>
  <si>
    <t xml:space="preserve"> 12/95</t>
  </si>
  <si>
    <t xml:space="preserve"> 1/96</t>
  </si>
  <si>
    <t xml:space="preserve"> 2/96</t>
  </si>
  <si>
    <t xml:space="preserve"> 3/96</t>
  </si>
  <si>
    <t xml:space="preserve"> 4/96</t>
  </si>
  <si>
    <t xml:space="preserve"> 5/96</t>
  </si>
  <si>
    <t xml:space="preserve"> 6/96</t>
  </si>
  <si>
    <t xml:space="preserve"> 7/96</t>
  </si>
  <si>
    <t xml:space="preserve"> 8/96</t>
  </si>
  <si>
    <t xml:space="preserve"> 9/96</t>
  </si>
  <si>
    <t xml:space="preserve"> 10/96</t>
  </si>
  <si>
    <t xml:space="preserve"> 11/96</t>
  </si>
  <si>
    <t>סה"כ 2012</t>
  </si>
  <si>
    <t>סה"כ 2013</t>
  </si>
  <si>
    <t>סה"כ 2014</t>
  </si>
  <si>
    <t>מילוי</t>
  </si>
  <si>
    <t>מ"ג</t>
  </si>
  <si>
    <t>דינור</t>
  </si>
  <si>
    <t>סה"כ 2015</t>
  </si>
  <si>
    <t>סה"כ 2016</t>
  </si>
  <si>
    <t>צפון 16</t>
  </si>
  <si>
    <t>דרום 16</t>
  </si>
  <si>
    <t>צפון 15</t>
  </si>
  <si>
    <t>דרום 15</t>
  </si>
  <si>
    <t>צפון 14</t>
  </si>
  <si>
    <t>דרום 14</t>
  </si>
  <si>
    <t>סה"כ 2017</t>
  </si>
  <si>
    <t>סך המאגרים ללא ברכה</t>
  </si>
  <si>
    <t>צפון 17</t>
  </si>
  <si>
    <t>דרום 17</t>
  </si>
  <si>
    <t>צפון 18</t>
  </si>
  <si>
    <t>דרום 18</t>
  </si>
  <si>
    <t>סה"כ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</si>
</sst>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/m"/>
    <numFmt numFmtId="173" formatCode="0_)"/>
    <numFmt numFmtId="207" formatCode="d/m/yy"/>
  </numFmts>
  <fonts count="56" x14ac:knownFonts="1">
    <font>
      <sz val="10"/>
      <name val="Arial"/>
      <charset val="177"/>
    </font>
    <font>
      <sz val="10"/>
      <name val="Arial"/>
      <charset val="177"/>
    </font>
    <font>
      <b/>
      <sz val="10"/>
      <name val="David"/>
      <family val="2"/>
      <charset val="177"/>
    </font>
    <font>
      <b/>
      <u/>
      <sz val="10"/>
      <name val="David"/>
      <family val="2"/>
      <charset val="177"/>
    </font>
    <font>
      <u/>
      <sz val="9"/>
      <name val="David"/>
      <family val="2"/>
      <charset val="177"/>
    </font>
    <font>
      <i/>
      <u/>
      <sz val="10"/>
      <color indexed="10"/>
      <name val="David"/>
      <family val="2"/>
      <charset val="177"/>
    </font>
    <font>
      <b/>
      <u/>
      <sz val="10"/>
      <name val="Arial"/>
      <family val="2"/>
    </font>
    <font>
      <b/>
      <sz val="9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8"/>
      <color indexed="10"/>
      <name val="David"/>
      <family val="2"/>
      <charset val="177"/>
    </font>
    <font>
      <b/>
      <u/>
      <sz val="8"/>
      <color indexed="12"/>
      <name val="David"/>
      <family val="2"/>
      <charset val="177"/>
    </font>
    <font>
      <b/>
      <sz val="8"/>
      <color indexed="12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9"/>
      <name val="Arial"/>
      <family val="2"/>
    </font>
    <font>
      <b/>
      <sz val="14"/>
      <name val="David"/>
      <family val="2"/>
      <charset val="177"/>
    </font>
    <font>
      <sz val="9"/>
      <name val="David"/>
      <family val="2"/>
      <charset val="177"/>
    </font>
    <font>
      <b/>
      <u/>
      <sz val="9"/>
      <name val="David"/>
      <family val="2"/>
      <charset val="177"/>
    </font>
    <font>
      <b/>
      <sz val="9"/>
      <name val="Arial"/>
      <family val="2"/>
    </font>
    <font>
      <b/>
      <sz val="9"/>
      <color indexed="8"/>
      <name val="David"/>
      <family val="2"/>
      <charset val="177"/>
    </font>
    <font>
      <b/>
      <sz val="9"/>
      <name val="Arial"/>
      <family val="2"/>
      <charset val="177"/>
    </font>
    <font>
      <u/>
      <sz val="10"/>
      <name val="David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David"/>
      <family val="2"/>
      <charset val="177"/>
    </font>
    <font>
      <sz val="9"/>
      <name val="David"/>
      <family val="2"/>
      <charset val="177"/>
    </font>
    <font>
      <sz val="10"/>
      <name val="Arial"/>
      <family val="2"/>
    </font>
    <font>
      <b/>
      <i/>
      <u/>
      <sz val="10"/>
      <name val="David"/>
      <family val="2"/>
      <charset val="177"/>
    </font>
    <font>
      <b/>
      <u/>
      <sz val="10"/>
      <name val="David"/>
      <family val="2"/>
      <charset val="177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David"/>
      <family val="2"/>
      <charset val="177"/>
    </font>
    <font>
      <sz val="8"/>
      <name val="Arial"/>
      <family val="2"/>
    </font>
    <font>
      <b/>
      <sz val="8"/>
      <color indexed="10"/>
      <name val="David"/>
      <family val="2"/>
      <charset val="177"/>
    </font>
    <font>
      <b/>
      <u/>
      <sz val="8"/>
      <color indexed="12"/>
      <name val="David"/>
      <family val="2"/>
      <charset val="177"/>
    </font>
    <font>
      <b/>
      <sz val="8"/>
      <color indexed="12"/>
      <name val="David"/>
      <family val="2"/>
      <charset val="177"/>
    </font>
    <font>
      <sz val="10"/>
      <name val="David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1" applyNumberFormat="0" applyFont="0" applyAlignment="0" applyProtection="0"/>
    <xf numFmtId="0" fontId="15" fillId="21" borderId="2" applyNumberFormat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7" borderId="2" applyNumberFormat="0" applyAlignment="0" applyProtection="0"/>
    <xf numFmtId="0" fontId="27" fillId="3" borderId="0" applyNumberFormat="0" applyBorder="0" applyAlignment="0" applyProtection="0"/>
    <xf numFmtId="0" fontId="28" fillId="23" borderId="8" applyNumberFormat="0" applyAlignment="0" applyProtection="0"/>
    <xf numFmtId="0" fontId="29" fillId="0" borderId="9" applyNumberFormat="0" applyFill="0" applyAlignment="0" applyProtection="0"/>
  </cellStyleXfs>
  <cellXfs count="207">
    <xf numFmtId="0" fontId="0" fillId="0" borderId="0" xfId="0"/>
    <xf numFmtId="0" fontId="2" fillId="0" borderId="0" xfId="0" applyFont="1"/>
    <xf numFmtId="0" fontId="3" fillId="0" borderId="0" xfId="0" applyFont="1"/>
    <xf numFmtId="17" fontId="4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/>
    <xf numFmtId="0" fontId="3" fillId="0" borderId="0" xfId="0" applyFont="1" applyAlignment="1">
      <alignment horizontal="center"/>
    </xf>
    <xf numFmtId="173" fontId="2" fillId="0" borderId="10" xfId="0" applyNumberFormat="1" applyFont="1" applyFill="1" applyBorder="1" applyAlignment="1" applyProtection="1">
      <alignment horizontal="right"/>
    </xf>
    <xf numFmtId="3" fontId="2" fillId="0" borderId="10" xfId="0" applyNumberFormat="1" applyFont="1" applyBorder="1"/>
    <xf numFmtId="0" fontId="6" fillId="0" borderId="0" xfId="0" applyFont="1"/>
    <xf numFmtId="3" fontId="7" fillId="0" borderId="10" xfId="0" applyNumberFormat="1" applyFont="1" applyBorder="1"/>
    <xf numFmtId="3" fontId="2" fillId="0" borderId="10" xfId="0" applyNumberFormat="1" applyFont="1" applyBorder="1" applyProtection="1"/>
    <xf numFmtId="0" fontId="2" fillId="0" borderId="10" xfId="0" applyFont="1" applyBorder="1"/>
    <xf numFmtId="3" fontId="8" fillId="0" borderId="11" xfId="0" applyNumberFormat="1" applyFont="1" applyFill="1" applyBorder="1"/>
    <xf numFmtId="3" fontId="2" fillId="0" borderId="0" xfId="0" applyNumberFormat="1" applyFont="1" applyProtection="1"/>
    <xf numFmtId="0" fontId="2" fillId="0" borderId="0" xfId="0" applyFont="1" applyAlignment="1">
      <alignment horizontal="right"/>
    </xf>
    <xf numFmtId="3" fontId="2" fillId="0" borderId="0" xfId="0" applyNumberFormat="1" applyFont="1"/>
    <xf numFmtId="9" fontId="9" fillId="0" borderId="0" xfId="0" applyNumberFormat="1" applyFont="1"/>
    <xf numFmtId="9" fontId="10" fillId="0" borderId="0" xfId="0" applyNumberFormat="1" applyFont="1" applyAlignment="1">
      <alignment horizontal="right"/>
    </xf>
    <xf numFmtId="173" fontId="2" fillId="0" borderId="0" xfId="0" applyNumberFormat="1" applyFont="1" applyFill="1" applyAlignment="1" applyProtection="1">
      <alignment horizontal="right"/>
    </xf>
    <xf numFmtId="9" fontId="11" fillId="0" borderId="0" xfId="0" applyNumberFormat="1" applyFont="1"/>
    <xf numFmtId="9" fontId="11" fillId="0" borderId="0" xfId="0" applyNumberFormat="1" applyFont="1" applyProtection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2" xfId="0" applyNumberFormat="1" applyFont="1" applyFill="1" applyBorder="1"/>
    <xf numFmtId="0" fontId="2" fillId="0" borderId="0" xfId="23" applyFont="1"/>
    <xf numFmtId="173" fontId="2" fillId="0" borderId="0" xfId="23" applyNumberFormat="1" applyFont="1" applyFill="1" applyAlignment="1" applyProtection="1">
      <alignment horizontal="right"/>
    </xf>
    <xf numFmtId="0" fontId="3" fillId="0" borderId="0" xfId="23" applyFont="1"/>
    <xf numFmtId="15" fontId="2" fillId="0" borderId="0" xfId="23" applyNumberFormat="1" applyFont="1" applyProtection="1"/>
    <xf numFmtId="14" fontId="2" fillId="0" borderId="0" xfId="23" applyNumberFormat="1" applyFont="1"/>
    <xf numFmtId="0" fontId="3" fillId="0" borderId="0" xfId="23" applyFont="1" applyAlignment="1">
      <alignment horizontal="right"/>
    </xf>
    <xf numFmtId="172" fontId="3" fillId="0" borderId="0" xfId="23" applyNumberFormat="1" applyFont="1" applyAlignment="1">
      <alignment horizontal="right"/>
    </xf>
    <xf numFmtId="3" fontId="2" fillId="0" borderId="0" xfId="23" applyNumberFormat="1" applyFont="1"/>
    <xf numFmtId="0" fontId="7" fillId="0" borderId="0" xfId="23" applyFont="1"/>
    <xf numFmtId="3" fontId="8" fillId="0" borderId="13" xfId="23" applyNumberFormat="1" applyFont="1" applyFill="1" applyBorder="1"/>
    <xf numFmtId="3" fontId="2" fillId="0" borderId="0" xfId="23" applyNumberFormat="1" applyFont="1" applyProtection="1"/>
    <xf numFmtId="0" fontId="2" fillId="0" borderId="0" xfId="23" applyFont="1" applyAlignment="1">
      <alignment horizontal="right"/>
    </xf>
    <xf numFmtId="10" fontId="2" fillId="0" borderId="0" xfId="23" applyNumberFormat="1" applyFont="1"/>
    <xf numFmtId="9" fontId="2" fillId="0" borderId="0" xfId="23" applyNumberFormat="1" applyFont="1"/>
    <xf numFmtId="173" fontId="2" fillId="0" borderId="0" xfId="23" applyNumberFormat="1" applyFont="1" applyProtection="1"/>
    <xf numFmtId="9" fontId="2" fillId="0" borderId="0" xfId="23" applyNumberFormat="1" applyFont="1" applyProtection="1"/>
    <xf numFmtId="10" fontId="2" fillId="0" borderId="0" xfId="23" applyNumberFormat="1" applyFont="1" applyProtection="1"/>
    <xf numFmtId="0" fontId="2" fillId="0" borderId="0" xfId="23" applyFont="1" applyAlignment="1">
      <alignment horizontal="center"/>
    </xf>
    <xf numFmtId="0" fontId="2" fillId="0" borderId="0" xfId="24" applyFont="1"/>
    <xf numFmtId="173" fontId="2" fillId="0" borderId="0" xfId="24" applyNumberFormat="1" applyFont="1" applyFill="1" applyAlignment="1" applyProtection="1">
      <alignment horizontal="right"/>
    </xf>
    <xf numFmtId="0" fontId="3" fillId="0" borderId="0" xfId="24" applyFont="1"/>
    <xf numFmtId="15" fontId="2" fillId="0" borderId="0" xfId="24" applyNumberFormat="1" applyFont="1" applyProtection="1"/>
    <xf numFmtId="0" fontId="31" fillId="0" borderId="0" xfId="24" applyFont="1"/>
    <xf numFmtId="14" fontId="2" fillId="0" borderId="0" xfId="24" applyNumberFormat="1" applyFont="1"/>
    <xf numFmtId="0" fontId="3" fillId="0" borderId="0" xfId="24" applyFont="1" applyAlignment="1">
      <alignment horizontal="right"/>
    </xf>
    <xf numFmtId="172" fontId="3" fillId="0" borderId="0" xfId="24" applyNumberFormat="1" applyFont="1" applyAlignment="1">
      <alignment horizontal="right"/>
    </xf>
    <xf numFmtId="0" fontId="3" fillId="0" borderId="0" xfId="24" applyFont="1" applyAlignment="1">
      <alignment horizontal="center"/>
    </xf>
    <xf numFmtId="3" fontId="2" fillId="0" borderId="0" xfId="24" applyNumberFormat="1" applyFont="1"/>
    <xf numFmtId="0" fontId="7" fillId="0" borderId="0" xfId="24" applyFont="1"/>
    <xf numFmtId="3" fontId="8" fillId="0" borderId="13" xfId="24" applyNumberFormat="1" applyFont="1" applyFill="1" applyBorder="1"/>
    <xf numFmtId="3" fontId="2" fillId="0" borderId="0" xfId="24" applyNumberFormat="1" applyFont="1" applyProtection="1"/>
    <xf numFmtId="0" fontId="2" fillId="0" borderId="0" xfId="24" applyFont="1" applyAlignment="1">
      <alignment horizontal="right"/>
    </xf>
    <xf numFmtId="10" fontId="2" fillId="0" borderId="0" xfId="24" applyNumberFormat="1" applyFont="1"/>
    <xf numFmtId="9" fontId="2" fillId="0" borderId="0" xfId="24" applyNumberFormat="1" applyFont="1"/>
    <xf numFmtId="173" fontId="2" fillId="0" borderId="0" xfId="24" applyNumberFormat="1" applyFont="1" applyProtection="1"/>
    <xf numFmtId="9" fontId="2" fillId="0" borderId="0" xfId="24" applyNumberFormat="1" applyFont="1" applyProtection="1"/>
    <xf numFmtId="10" fontId="2" fillId="0" borderId="0" xfId="24" applyNumberFormat="1" applyFont="1" applyProtection="1"/>
    <xf numFmtId="0" fontId="2" fillId="0" borderId="0" xfId="24" applyFont="1" applyAlignment="1">
      <alignment horizontal="center"/>
    </xf>
    <xf numFmtId="0" fontId="7" fillId="0" borderId="0" xfId="0" applyFont="1"/>
    <xf numFmtId="3" fontId="8" fillId="0" borderId="13" xfId="0" applyNumberFormat="1" applyFont="1" applyFill="1" applyBorder="1"/>
    <xf numFmtId="10" fontId="2" fillId="0" borderId="0" xfId="0" applyNumberFormat="1" applyFont="1"/>
    <xf numFmtId="9" fontId="2" fillId="0" borderId="0" xfId="0" applyNumberFormat="1" applyFont="1"/>
    <xf numFmtId="9" fontId="2" fillId="0" borderId="0" xfId="0" applyNumberFormat="1" applyFont="1" applyProtection="1"/>
    <xf numFmtId="0" fontId="2" fillId="0" borderId="0" xfId="0" applyFont="1" applyFill="1"/>
    <xf numFmtId="0" fontId="3" fillId="0" borderId="0" xfId="0" applyFont="1" applyFill="1"/>
    <xf numFmtId="17" fontId="4" fillId="0" borderId="0" xfId="0" applyNumberFormat="1" applyFont="1" applyFill="1" applyAlignment="1">
      <alignment horizontal="right"/>
    </xf>
    <xf numFmtId="172" fontId="2" fillId="0" borderId="0" xfId="0" applyNumberFormat="1" applyFont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3" fontId="7" fillId="0" borderId="0" xfId="0" applyNumberFormat="1" applyFont="1"/>
    <xf numFmtId="17" fontId="32" fillId="24" borderId="14" xfId="0" applyNumberFormat="1" applyFont="1" applyFill="1" applyBorder="1" applyAlignment="1">
      <alignment horizontal="center"/>
    </xf>
    <xf numFmtId="172" fontId="2" fillId="24" borderId="14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2" fillId="0" borderId="10" xfId="0" applyNumberFormat="1" applyFont="1" applyFill="1" applyBorder="1" applyAlignment="1" applyProtection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173" fontId="2" fillId="0" borderId="0" xfId="0" applyNumberFormat="1" applyFont="1" applyFill="1" applyAlignment="1" applyProtection="1">
      <alignment horizontal="center"/>
    </xf>
    <xf numFmtId="9" fontId="11" fillId="0" borderId="0" xfId="0" applyNumberFormat="1" applyFont="1" applyAlignment="1" applyProtection="1">
      <alignment horizontal="center"/>
    </xf>
    <xf numFmtId="9" fontId="1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center"/>
    </xf>
    <xf numFmtId="3" fontId="0" fillId="0" borderId="0" xfId="0" applyNumberFormat="1" applyAlignment="1">
      <alignment horizontal="center"/>
    </xf>
    <xf numFmtId="0" fontId="2" fillId="0" borderId="0" xfId="25" applyFont="1"/>
    <xf numFmtId="173" fontId="2" fillId="0" borderId="0" xfId="25" applyNumberFormat="1" applyFont="1" applyFill="1" applyAlignment="1" applyProtection="1">
      <alignment horizontal="right"/>
    </xf>
    <xf numFmtId="0" fontId="3" fillId="0" borderId="0" xfId="25" applyFont="1"/>
    <xf numFmtId="15" fontId="2" fillId="0" borderId="0" xfId="25" applyNumberFormat="1" applyFont="1" applyProtection="1"/>
    <xf numFmtId="14" fontId="2" fillId="0" borderId="0" xfId="25" applyNumberFormat="1" applyFont="1"/>
    <xf numFmtId="0" fontId="3" fillId="0" borderId="0" xfId="25" applyFont="1" applyAlignment="1">
      <alignment horizontal="right"/>
    </xf>
    <xf numFmtId="172" fontId="3" fillId="0" borderId="0" xfId="25" applyNumberFormat="1" applyFont="1" applyAlignment="1">
      <alignment horizontal="right"/>
    </xf>
    <xf numFmtId="3" fontId="2" fillId="0" borderId="0" xfId="25" applyNumberFormat="1" applyFont="1"/>
    <xf numFmtId="0" fontId="7" fillId="0" borderId="0" xfId="25" applyFont="1"/>
    <xf numFmtId="3" fontId="8" fillId="0" borderId="13" xfId="25" applyNumberFormat="1" applyFont="1" applyFill="1" applyBorder="1"/>
    <xf numFmtId="3" fontId="2" fillId="0" borderId="0" xfId="25" applyNumberFormat="1" applyFont="1" applyProtection="1"/>
    <xf numFmtId="0" fontId="2" fillId="0" borderId="0" xfId="25" applyFont="1" applyAlignment="1">
      <alignment horizontal="right"/>
    </xf>
    <xf numFmtId="10" fontId="2" fillId="0" borderId="0" xfId="25" applyNumberFormat="1" applyFont="1"/>
    <xf numFmtId="9" fontId="2" fillId="0" borderId="0" xfId="25" applyNumberFormat="1" applyFont="1"/>
    <xf numFmtId="173" fontId="2" fillId="0" borderId="0" xfId="25" applyNumberFormat="1" applyFont="1" applyProtection="1"/>
    <xf numFmtId="9" fontId="2" fillId="0" borderId="0" xfId="25" applyNumberFormat="1" applyFont="1" applyProtection="1"/>
    <xf numFmtId="10" fontId="2" fillId="0" borderId="0" xfId="25" applyNumberFormat="1" applyFont="1" applyProtection="1"/>
    <xf numFmtId="0" fontId="2" fillId="0" borderId="0" xfId="25" applyFont="1" applyAlignment="1">
      <alignment horizontal="center"/>
    </xf>
    <xf numFmtId="0" fontId="2" fillId="0" borderId="0" xfId="22" applyFont="1"/>
    <xf numFmtId="173" fontId="2" fillId="0" borderId="0" xfId="22" applyNumberFormat="1" applyFont="1" applyFill="1" applyAlignment="1" applyProtection="1">
      <alignment horizontal="right"/>
    </xf>
    <xf numFmtId="0" fontId="3" fillId="0" borderId="0" xfId="22" applyFont="1"/>
    <xf numFmtId="207" fontId="2" fillId="0" borderId="0" xfId="22" applyNumberFormat="1" applyFont="1" applyProtection="1"/>
    <xf numFmtId="0" fontId="3" fillId="0" borderId="0" xfId="22" applyFont="1" applyAlignment="1">
      <alignment horizontal="right"/>
    </xf>
    <xf numFmtId="172" fontId="3" fillId="0" borderId="0" xfId="22" applyNumberFormat="1" applyFont="1" applyAlignment="1">
      <alignment horizontal="right"/>
    </xf>
    <xf numFmtId="3" fontId="2" fillId="0" borderId="0" xfId="22" applyNumberFormat="1" applyFont="1"/>
    <xf numFmtId="0" fontId="7" fillId="0" borderId="0" xfId="22" applyFont="1"/>
    <xf numFmtId="3" fontId="8" fillId="0" borderId="13" xfId="22" applyNumberFormat="1" applyFont="1" applyFill="1" applyBorder="1"/>
    <xf numFmtId="3" fontId="2" fillId="0" borderId="0" xfId="22" applyNumberFormat="1" applyFont="1" applyProtection="1"/>
    <xf numFmtId="0" fontId="2" fillId="0" borderId="0" xfId="22" applyFont="1" applyAlignment="1">
      <alignment horizontal="right"/>
    </xf>
    <xf numFmtId="10" fontId="2" fillId="0" borderId="0" xfId="22" applyNumberFormat="1" applyFont="1"/>
    <xf numFmtId="9" fontId="2" fillId="0" borderId="0" xfId="22" applyNumberFormat="1" applyFont="1"/>
    <xf numFmtId="173" fontId="2" fillId="0" borderId="0" xfId="22" applyNumberFormat="1" applyFont="1" applyProtection="1"/>
    <xf numFmtId="9" fontId="2" fillId="0" borderId="0" xfId="22" applyNumberFormat="1" applyFont="1" applyProtection="1"/>
    <xf numFmtId="10" fontId="2" fillId="0" borderId="0" xfId="22" applyNumberFormat="1" applyFont="1" applyProtection="1"/>
    <xf numFmtId="0" fontId="2" fillId="0" borderId="0" xfId="22" applyFont="1" applyAlignment="1">
      <alignment horizontal="center"/>
    </xf>
    <xf numFmtId="0" fontId="7" fillId="0" borderId="0" xfId="21" applyFont="1"/>
    <xf numFmtId="173" fontId="7" fillId="0" borderId="0" xfId="21" applyNumberFormat="1" applyFont="1" applyFill="1" applyAlignment="1" applyProtection="1">
      <alignment horizontal="right"/>
    </xf>
    <xf numFmtId="0" fontId="33" fillId="0" borderId="0" xfId="21" applyFont="1"/>
    <xf numFmtId="0" fontId="34" fillId="0" borderId="0" xfId="21" applyFont="1"/>
    <xf numFmtId="207" fontId="7" fillId="0" borderId="0" xfId="21" applyNumberFormat="1" applyFont="1" applyProtection="1"/>
    <xf numFmtId="0" fontId="33" fillId="0" borderId="0" xfId="21" applyFont="1" applyAlignment="1">
      <alignment horizontal="right"/>
    </xf>
    <xf numFmtId="3" fontId="7" fillId="0" borderId="0" xfId="21" applyNumberFormat="1" applyFont="1"/>
    <xf numFmtId="3" fontId="35" fillId="25" borderId="13" xfId="21" applyNumberFormat="1" applyFont="1" applyFill="1" applyBorder="1"/>
    <xf numFmtId="3" fontId="7" fillId="0" borderId="0" xfId="21" applyNumberFormat="1" applyFont="1" applyProtection="1"/>
    <xf numFmtId="0" fontId="7" fillId="0" borderId="0" xfId="21" applyFont="1" applyAlignment="1">
      <alignment horizontal="right"/>
    </xf>
    <xf numFmtId="10" fontId="7" fillId="0" borderId="0" xfId="21" applyNumberFormat="1" applyFont="1"/>
    <xf numFmtId="9" fontId="7" fillId="0" borderId="0" xfId="21" applyNumberFormat="1" applyFont="1"/>
    <xf numFmtId="173" fontId="34" fillId="0" borderId="0" xfId="21" applyNumberFormat="1" applyFont="1" applyProtection="1"/>
    <xf numFmtId="9" fontId="7" fillId="0" borderId="0" xfId="21" applyNumberFormat="1" applyFont="1" applyProtection="1"/>
    <xf numFmtId="10" fontId="34" fillId="0" borderId="0" xfId="21" applyNumberFormat="1" applyFont="1" applyProtection="1"/>
    <xf numFmtId="0" fontId="36" fillId="0" borderId="0" xfId="21" applyFont="1"/>
    <xf numFmtId="173" fontId="12" fillId="0" borderId="0" xfId="20" applyNumberFormat="1" applyFont="1" applyFill="1" applyAlignment="1" applyProtection="1">
      <alignment horizontal="right"/>
    </xf>
    <xf numFmtId="0" fontId="12" fillId="0" borderId="0" xfId="20" applyFont="1"/>
    <xf numFmtId="0" fontId="3" fillId="0" borderId="0" xfId="20" applyFont="1"/>
    <xf numFmtId="14" fontId="12" fillId="0" borderId="0" xfId="20" applyNumberFormat="1" applyFont="1" applyProtection="1"/>
    <xf numFmtId="0" fontId="37" fillId="0" borderId="0" xfId="20" applyFont="1"/>
    <xf numFmtId="0" fontId="37" fillId="0" borderId="0" xfId="20" applyFont="1" applyAlignment="1">
      <alignment horizontal="right"/>
    </xf>
    <xf numFmtId="3" fontId="12" fillId="0" borderId="0" xfId="20" applyNumberFormat="1" applyFont="1" applyProtection="1"/>
    <xf numFmtId="3" fontId="12" fillId="0" borderId="0" xfId="20" applyNumberFormat="1" applyFont="1"/>
    <xf numFmtId="173" fontId="12" fillId="0" borderId="0" xfId="20" applyNumberFormat="1" applyFont="1" applyProtection="1"/>
    <xf numFmtId="10" fontId="12" fillId="0" borderId="0" xfId="20" applyNumberFormat="1" applyFont="1" applyProtection="1"/>
    <xf numFmtId="173" fontId="12" fillId="0" borderId="0" xfId="19" applyNumberFormat="1" applyFont="1" applyFill="1" applyAlignment="1" applyProtection="1">
      <alignment horizontal="right"/>
    </xf>
    <xf numFmtId="0" fontId="12" fillId="0" borderId="0" xfId="19" applyFont="1"/>
    <xf numFmtId="0" fontId="3" fillId="0" borderId="0" xfId="19" applyFont="1"/>
    <xf numFmtId="0" fontId="30" fillId="0" borderId="0" xfId="19"/>
    <xf numFmtId="14" fontId="12" fillId="0" borderId="0" xfId="19" applyNumberFormat="1" applyFont="1" applyProtection="1"/>
    <xf numFmtId="0" fontId="37" fillId="0" borderId="0" xfId="19" applyFont="1" applyAlignment="1">
      <alignment horizontal="right"/>
    </xf>
    <xf numFmtId="173" fontId="12" fillId="0" borderId="0" xfId="19" applyNumberFormat="1" applyFont="1" applyProtection="1"/>
    <xf numFmtId="173" fontId="30" fillId="0" borderId="0" xfId="19" applyNumberFormat="1" applyProtection="1"/>
    <xf numFmtId="10" fontId="12" fillId="0" borderId="0" xfId="19" applyNumberFormat="1" applyFont="1" applyProtection="1"/>
    <xf numFmtId="10" fontId="30" fillId="0" borderId="0" xfId="19" applyNumberFormat="1" applyProtection="1"/>
    <xf numFmtId="0" fontId="38" fillId="0" borderId="1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16" fontId="40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17" fontId="44" fillId="24" borderId="14" xfId="0" applyNumberFormat="1" applyFont="1" applyFill="1" applyBorder="1" applyAlignment="1">
      <alignment horizontal="center"/>
    </xf>
    <xf numFmtId="172" fontId="43" fillId="24" borderId="14" xfId="0" applyNumberFormat="1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/>
    </xf>
    <xf numFmtId="16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73" fontId="43" fillId="0" borderId="10" xfId="0" applyNumberFormat="1" applyFont="1" applyFill="1" applyBorder="1" applyAlignment="1" applyProtection="1">
      <alignment horizontal="center"/>
    </xf>
    <xf numFmtId="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 applyProtection="1">
      <alignment horizontal="center"/>
    </xf>
    <xf numFmtId="3" fontId="43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3" fontId="45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3" fontId="43" fillId="24" borderId="10" xfId="0" applyNumberFormat="1" applyFont="1" applyFill="1" applyBorder="1" applyAlignment="1" applyProtection="1">
      <alignment horizontal="center"/>
    </xf>
    <xf numFmtId="3" fontId="43" fillId="0" borderId="0" xfId="0" applyNumberFormat="1" applyFont="1" applyAlignment="1">
      <alignment horizontal="center"/>
    </xf>
    <xf numFmtId="9" fontId="52" fillId="0" borderId="0" xfId="0" applyNumberFormat="1" applyFont="1" applyAlignment="1">
      <alignment horizontal="center"/>
    </xf>
    <xf numFmtId="9" fontId="53" fillId="0" borderId="0" xfId="0" applyNumberFormat="1" applyFont="1" applyAlignment="1">
      <alignment horizontal="center"/>
    </xf>
    <xf numFmtId="173" fontId="43" fillId="0" borderId="0" xfId="0" applyNumberFormat="1" applyFont="1" applyFill="1" applyAlignment="1" applyProtection="1">
      <alignment horizontal="center"/>
    </xf>
    <xf numFmtId="9" fontId="54" fillId="0" borderId="0" xfId="0" applyNumberFormat="1" applyFont="1" applyAlignment="1" applyProtection="1">
      <alignment horizontal="center"/>
    </xf>
    <xf numFmtId="9" fontId="5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2" fontId="47" fillId="0" borderId="0" xfId="0" applyNumberFormat="1" applyFont="1" applyAlignment="1">
      <alignment horizontal="center"/>
    </xf>
    <xf numFmtId="3" fontId="43" fillId="0" borderId="0" xfId="0" applyNumberFormat="1" applyFont="1" applyAlignment="1" applyProtection="1">
      <alignment horizontal="center"/>
    </xf>
    <xf numFmtId="0" fontId="0" fillId="0" borderId="0" xfId="0" applyFont="1" applyAlignment="1">
      <alignment horizontal="center"/>
    </xf>
  </cellXfs>
  <cellStyles count="49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Normal" xfId="0" builtinId="0"/>
    <cellStyle name="Normal_MAEEM96" xfId="19"/>
    <cellStyle name="Normal_MAEEM97" xfId="20"/>
    <cellStyle name="Normal_maeem98" xfId="21"/>
    <cellStyle name="Normal_maeem99" xfId="22"/>
    <cellStyle name="Normal_מים 2001" xfId="23"/>
    <cellStyle name="Normal_מים 2002" xfId="24"/>
    <cellStyle name="Normal_מים2000" xfId="25"/>
    <cellStyle name="הדגשה1" xfId="26" builtinId="29" customBuiltin="1"/>
    <cellStyle name="הדגשה2" xfId="27" builtinId="33" customBuiltin="1"/>
    <cellStyle name="הדגשה3" xfId="28" builtinId="37" customBuiltin="1"/>
    <cellStyle name="הדגשה4" xfId="29" builtinId="41" customBuiltin="1"/>
    <cellStyle name="הדגשה5" xfId="30" builtinId="45" customBuiltin="1"/>
    <cellStyle name="הדגשה6" xfId="31" builtinId="49" customBuiltin="1"/>
    <cellStyle name="הערה" xfId="32" builtinId="10" customBuiltin="1"/>
    <cellStyle name="חישוב" xfId="33" builtinId="22" customBuiltin="1"/>
    <cellStyle name="טוב" xfId="34" builtinId="26" customBuiltin="1"/>
    <cellStyle name="טקסט אזהרה" xfId="35" builtinId="11" customBuiltin="1"/>
    <cellStyle name="טקסט הסברי" xfId="36" builtinId="53" customBuiltin="1"/>
    <cellStyle name="כותרת" xfId="37" builtinId="15" customBuiltin="1"/>
    <cellStyle name="כותרת 1" xfId="38" builtinId="16" customBuiltin="1"/>
    <cellStyle name="כותרת 2" xfId="39" builtinId="17" customBuiltin="1"/>
    <cellStyle name="כותרת 3" xfId="40" builtinId="18" customBuiltin="1"/>
    <cellStyle name="כותרת 4" xfId="41" builtinId="19" customBuiltin="1"/>
    <cellStyle name="ניטראלי" xfId="42" builtinId="28" customBuiltin="1"/>
    <cellStyle name="סה&quot;כ" xfId="43" builtinId="25" customBuiltin="1"/>
    <cellStyle name="פלט" xfId="44" builtinId="21" customBuiltin="1"/>
    <cellStyle name="קלט" xfId="45" builtinId="20" customBuiltin="1"/>
    <cellStyle name="רע" xfId="46" builtinId="27" customBuiltin="1"/>
    <cellStyle name="תא מסומן" xfId="47" builtinId="23" customBuiltin="1"/>
    <cellStyle name="תא מקושר" xfId="48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uki/My%20Documents/2002/&#1502;&#1497;&#1501;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עדכון הקצבות לעונה"/>
      <sheetName val="מפעלי מי גולן"/>
      <sheetName val="מפלס מאגרים  סוף חודש"/>
      <sheetName val="מעקב ביצוע"/>
      <sheetName val="תכנית מקורית"/>
      <sheetName val="הקצבות מים"/>
      <sheetName val="מי בית"/>
      <sheetName val="הקצבה 2001"/>
      <sheetName val="אזורי לחץ"/>
      <sheetName val="תיקון הקצבות משקים לערן"/>
      <sheetName val="פיצויי בצורת"/>
      <sheetName val="גיליון14"/>
      <sheetName val="גיליון15"/>
      <sheetName val="גיליון16"/>
    </sheetNames>
    <sheetDataSet>
      <sheetData sheetId="0"/>
      <sheetData sheetId="1"/>
      <sheetData sheetId="2">
        <row r="8">
          <cell r="P8">
            <v>50</v>
          </cell>
        </row>
        <row r="9">
          <cell r="P9">
            <v>200</v>
          </cell>
        </row>
        <row r="10">
          <cell r="P10">
            <v>200</v>
          </cell>
        </row>
        <row r="11">
          <cell r="P11">
            <v>100</v>
          </cell>
        </row>
        <row r="12">
          <cell r="P12">
            <v>50</v>
          </cell>
        </row>
        <row r="13">
          <cell r="P13">
            <v>50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200</v>
          </cell>
        </row>
        <row r="17">
          <cell r="P17">
            <v>1100</v>
          </cell>
        </row>
        <row r="18">
          <cell r="P18">
            <v>1200</v>
          </cell>
        </row>
        <row r="19">
          <cell r="P19">
            <v>210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rightToLeft="1" tabSelected="1" zoomScale="145" zoomScaleNormal="145" workbookViewId="0">
      <selection activeCell="E22" sqref="E22"/>
    </sheetView>
  </sheetViews>
  <sheetFormatPr defaultRowHeight="12.75" x14ac:dyDescent="0.2"/>
  <cols>
    <col min="1" max="1" width="17.42578125" style="180" customWidth="1"/>
    <col min="2" max="11" width="9.140625" style="180" customWidth="1"/>
    <col min="12" max="12" width="7" style="180" bestFit="1" customWidth="1"/>
    <col min="13" max="16384" width="9.140625" style="180"/>
  </cols>
  <sheetData>
    <row r="1" spans="1:18" x14ac:dyDescent="0.2">
      <c r="A1" s="176"/>
      <c r="B1" s="176" t="s">
        <v>0</v>
      </c>
      <c r="C1" s="177">
        <v>40513</v>
      </c>
      <c r="D1" s="178" t="s">
        <v>1</v>
      </c>
      <c r="E1" s="179" t="s">
        <v>2</v>
      </c>
      <c r="F1" s="179" t="s">
        <v>3</v>
      </c>
      <c r="G1" s="179" t="s">
        <v>4</v>
      </c>
      <c r="H1" s="179" t="s">
        <v>5</v>
      </c>
      <c r="I1" s="179" t="s">
        <v>6</v>
      </c>
      <c r="J1" s="179" t="s">
        <v>7</v>
      </c>
      <c r="K1" s="179" t="s">
        <v>8</v>
      </c>
      <c r="L1" s="179" t="s">
        <v>9</v>
      </c>
      <c r="M1" s="179" t="s">
        <v>10</v>
      </c>
      <c r="N1" s="179" t="s">
        <v>11</v>
      </c>
      <c r="O1" s="179" t="s">
        <v>12</v>
      </c>
    </row>
    <row r="2" spans="1:18" x14ac:dyDescent="0.2">
      <c r="A2" s="181"/>
      <c r="B2" s="181"/>
      <c r="C2" s="181"/>
      <c r="D2" s="181"/>
      <c r="E2" s="182"/>
      <c r="F2" s="183"/>
      <c r="G2" s="182"/>
      <c r="H2" s="184"/>
      <c r="I2" s="181"/>
      <c r="J2" s="181"/>
      <c r="K2" s="181"/>
      <c r="L2" s="181"/>
      <c r="M2" s="181"/>
      <c r="N2" s="181"/>
      <c r="O2" s="181"/>
    </row>
    <row r="3" spans="1:18" x14ac:dyDescent="0.2">
      <c r="A3" s="185" t="s">
        <v>13</v>
      </c>
      <c r="B3" s="186">
        <v>5000</v>
      </c>
      <c r="C3" s="186">
        <f>+'2017'!O3</f>
        <v>0</v>
      </c>
      <c r="D3" s="186">
        <v>450</v>
      </c>
      <c r="E3" s="186">
        <v>900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Q3" s="187"/>
      <c r="R3" s="187"/>
    </row>
    <row r="4" spans="1:18" x14ac:dyDescent="0.2">
      <c r="A4" s="185" t="s">
        <v>14</v>
      </c>
      <c r="B4" s="186">
        <v>7500</v>
      </c>
      <c r="C4" s="186">
        <f>+'2017'!O4</f>
        <v>200</v>
      </c>
      <c r="D4" s="186">
        <v>730</v>
      </c>
      <c r="E4" s="186">
        <v>2500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93"/>
      <c r="Q4" s="193"/>
    </row>
    <row r="5" spans="1:18" x14ac:dyDescent="0.2">
      <c r="A5" s="185" t="s">
        <v>15</v>
      </c>
      <c r="B5" s="186">
        <v>5000</v>
      </c>
      <c r="C5" s="186">
        <f>+'2017'!O5</f>
        <v>300</v>
      </c>
      <c r="D5" s="186">
        <v>1300</v>
      </c>
      <c r="E5" s="186">
        <v>2750</v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93"/>
      <c r="Q5" s="193"/>
      <c r="R5" s="188"/>
    </row>
    <row r="6" spans="1:18" x14ac:dyDescent="0.2">
      <c r="A6" s="185" t="s">
        <v>16</v>
      </c>
      <c r="B6" s="186">
        <v>1600</v>
      </c>
      <c r="C6" s="186">
        <f>+'2017'!O6</f>
        <v>880</v>
      </c>
      <c r="D6" s="186">
        <v>1140</v>
      </c>
      <c r="E6" s="186">
        <v>1450</v>
      </c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93"/>
      <c r="Q6" s="193"/>
    </row>
    <row r="7" spans="1:18" x14ac:dyDescent="0.2">
      <c r="A7" s="185" t="s">
        <v>17</v>
      </c>
      <c r="B7" s="186">
        <v>3800</v>
      </c>
      <c r="C7" s="186">
        <f>+'2017'!O7</f>
        <v>0</v>
      </c>
      <c r="D7" s="186">
        <v>1625</v>
      </c>
      <c r="E7" s="186">
        <v>3175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3"/>
      <c r="Q7" s="193"/>
    </row>
    <row r="8" spans="1:18" x14ac:dyDescent="0.2">
      <c r="A8" s="185" t="s">
        <v>18</v>
      </c>
      <c r="B8" s="186">
        <v>300</v>
      </c>
      <c r="C8" s="186">
        <f>+'2017'!O8</f>
        <v>0</v>
      </c>
      <c r="D8" s="186"/>
      <c r="E8" s="186"/>
      <c r="F8" s="186"/>
      <c r="G8" s="186"/>
      <c r="H8" s="189"/>
      <c r="I8" s="186"/>
      <c r="J8" s="186"/>
      <c r="K8" s="186"/>
      <c r="L8" s="186"/>
      <c r="M8" s="186"/>
      <c r="N8" s="186"/>
      <c r="O8" s="186"/>
      <c r="P8" s="193"/>
      <c r="Q8" s="193"/>
    </row>
    <row r="9" spans="1:18" x14ac:dyDescent="0.2">
      <c r="A9" s="185" t="s">
        <v>19</v>
      </c>
      <c r="B9" s="186">
        <v>840</v>
      </c>
      <c r="C9" s="186">
        <f>+'2017'!O9</f>
        <v>145</v>
      </c>
      <c r="D9" s="186">
        <v>360</v>
      </c>
      <c r="E9" s="186">
        <v>522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93"/>
      <c r="Q9" s="193"/>
    </row>
    <row r="10" spans="1:18" x14ac:dyDescent="0.2">
      <c r="A10" s="185" t="s">
        <v>20</v>
      </c>
      <c r="B10" s="186">
        <v>300</v>
      </c>
      <c r="C10" s="186">
        <f>+'2017'!O10</f>
        <v>35</v>
      </c>
      <c r="D10" s="186">
        <v>300</v>
      </c>
      <c r="E10" s="186">
        <v>210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93"/>
      <c r="Q10" s="193"/>
    </row>
    <row r="11" spans="1:18" x14ac:dyDescent="0.2">
      <c r="A11" s="185" t="s">
        <v>21</v>
      </c>
      <c r="B11" s="186">
        <v>1200</v>
      </c>
      <c r="C11" s="186">
        <f>+'2017'!O11</f>
        <v>180</v>
      </c>
      <c r="D11" s="190">
        <v>810</v>
      </c>
      <c r="E11" s="186">
        <v>1200</v>
      </c>
      <c r="F11" s="190"/>
      <c r="G11" s="190"/>
      <c r="H11" s="186"/>
      <c r="I11" s="186"/>
      <c r="J11" s="186"/>
      <c r="K11" s="186"/>
      <c r="L11" s="186"/>
      <c r="M11" s="186"/>
      <c r="N11" s="191"/>
      <c r="O11" s="192"/>
      <c r="P11" s="193"/>
      <c r="Q11" s="193"/>
    </row>
    <row r="12" spans="1:18" x14ac:dyDescent="0.2">
      <c r="A12" s="185" t="s">
        <v>22</v>
      </c>
      <c r="B12" s="186">
        <v>4300</v>
      </c>
      <c r="C12" s="186">
        <f>+'2017'!O12</f>
        <v>955</v>
      </c>
      <c r="D12" s="186">
        <v>2500</v>
      </c>
      <c r="E12" s="186">
        <v>3920</v>
      </c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93"/>
      <c r="Q12" s="193"/>
    </row>
    <row r="13" spans="1:18" x14ac:dyDescent="0.2">
      <c r="A13" s="185" t="s">
        <v>23</v>
      </c>
      <c r="B13" s="186">
        <v>6500</v>
      </c>
      <c r="C13" s="186">
        <f>+'2017'!O13</f>
        <v>0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93"/>
      <c r="Q13" s="193"/>
    </row>
    <row r="14" spans="1:18" x14ac:dyDescent="0.2">
      <c r="A14" s="185" t="s">
        <v>24</v>
      </c>
      <c r="B14" s="186">
        <v>360</v>
      </c>
      <c r="C14" s="186">
        <f>+'2017'!O14</f>
        <v>71</v>
      </c>
      <c r="D14" s="186">
        <v>100</v>
      </c>
      <c r="E14" s="186">
        <v>290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93"/>
      <c r="Q14" s="193"/>
    </row>
    <row r="15" spans="1:18" x14ac:dyDescent="0.2">
      <c r="A15" s="185" t="s">
        <v>25</v>
      </c>
      <c r="B15" s="186">
        <v>450</v>
      </c>
      <c r="C15" s="186">
        <f>+'2017'!O15</f>
        <v>163</v>
      </c>
      <c r="D15" s="186">
        <v>200</v>
      </c>
      <c r="E15" s="186">
        <v>408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93"/>
      <c r="Q15" s="193"/>
    </row>
    <row r="16" spans="1:18" x14ac:dyDescent="0.2">
      <c r="A16" s="185" t="s">
        <v>26</v>
      </c>
      <c r="B16" s="186">
        <v>360</v>
      </c>
      <c r="C16" s="186">
        <f>+'2017'!O16</f>
        <v>254</v>
      </c>
      <c r="D16" s="186">
        <v>280</v>
      </c>
      <c r="E16" s="186">
        <v>330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93"/>
      <c r="Q16" s="193"/>
    </row>
    <row r="17" spans="1:17" x14ac:dyDescent="0.2">
      <c r="A17" s="185" t="s">
        <v>27</v>
      </c>
      <c r="B17" s="186">
        <v>600</v>
      </c>
      <c r="C17" s="186">
        <f>+'2017'!O17</f>
        <v>150</v>
      </c>
      <c r="D17" s="186">
        <v>280</v>
      </c>
      <c r="E17" s="186">
        <v>550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93"/>
      <c r="Q17" s="193"/>
    </row>
    <row r="18" spans="1:17" x14ac:dyDescent="0.2">
      <c r="A18" s="185" t="s">
        <v>28</v>
      </c>
      <c r="B18" s="186">
        <v>2500</v>
      </c>
      <c r="C18" s="186">
        <f>+'2017'!O18</f>
        <v>1110</v>
      </c>
      <c r="D18" s="186">
        <v>2000</v>
      </c>
      <c r="E18" s="186">
        <v>2130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93"/>
      <c r="Q18" s="193"/>
    </row>
    <row r="19" spans="1:17" x14ac:dyDescent="0.2">
      <c r="A19" s="185" t="s">
        <v>29</v>
      </c>
      <c r="B19" s="186">
        <v>600</v>
      </c>
      <c r="C19" s="186">
        <f>+'2017'!O19</f>
        <v>174</v>
      </c>
      <c r="D19" s="186">
        <v>230</v>
      </c>
      <c r="E19" s="186">
        <v>500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93"/>
      <c r="Q19" s="193"/>
    </row>
    <row r="20" spans="1:17" x14ac:dyDescent="0.2">
      <c r="A20" s="181" t="s">
        <v>30</v>
      </c>
      <c r="B20" s="186">
        <v>650</v>
      </c>
      <c r="C20" s="186">
        <f>+'2017'!O20</f>
        <v>0</v>
      </c>
      <c r="D20" s="186">
        <v>430</v>
      </c>
      <c r="E20" s="186">
        <v>650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93"/>
      <c r="Q20" s="193"/>
    </row>
    <row r="21" spans="1:17" x14ac:dyDescent="0.2">
      <c r="A21" s="194" t="s">
        <v>117</v>
      </c>
      <c r="B21" s="186">
        <v>500</v>
      </c>
      <c r="C21" s="186">
        <f>+'2017'!O21</f>
        <v>195</v>
      </c>
      <c r="D21" s="186">
        <v>370</v>
      </c>
      <c r="E21" s="186">
        <v>430</v>
      </c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93"/>
      <c r="Q21" s="193"/>
    </row>
    <row r="22" spans="1:17" x14ac:dyDescent="0.2">
      <c r="A22" s="176" t="s">
        <v>127</v>
      </c>
      <c r="B22" s="195">
        <f>SUM(B3:B21)-B13</f>
        <v>35860</v>
      </c>
      <c r="C22" s="195">
        <f>SUM(C3:C21)-C13</f>
        <v>4812</v>
      </c>
      <c r="D22" s="195">
        <f>SUM(D3:D21)-D13</f>
        <v>13105</v>
      </c>
      <c r="E22" s="195">
        <f t="shared" ref="E22:O22" si="0">SUM(E3:E21)-E13</f>
        <v>21915</v>
      </c>
      <c r="F22" s="195">
        <f t="shared" si="0"/>
        <v>0</v>
      </c>
      <c r="G22" s="195">
        <f t="shared" si="0"/>
        <v>0</v>
      </c>
      <c r="H22" s="195">
        <f t="shared" si="0"/>
        <v>0</v>
      </c>
      <c r="I22" s="195">
        <f t="shared" si="0"/>
        <v>0</v>
      </c>
      <c r="J22" s="195">
        <f t="shared" si="0"/>
        <v>0</v>
      </c>
      <c r="K22" s="195">
        <f t="shared" si="0"/>
        <v>0</v>
      </c>
      <c r="L22" s="195">
        <f t="shared" si="0"/>
        <v>0</v>
      </c>
      <c r="M22" s="195">
        <f t="shared" si="0"/>
        <v>0</v>
      </c>
      <c r="N22" s="195">
        <f t="shared" si="0"/>
        <v>0</v>
      </c>
      <c r="O22" s="195">
        <f t="shared" si="0"/>
        <v>0</v>
      </c>
    </row>
    <row r="23" spans="1:17" x14ac:dyDescent="0.2">
      <c r="A23" s="176" t="s">
        <v>31</v>
      </c>
      <c r="B23" s="196"/>
      <c r="C23" s="197">
        <f t="shared" ref="C23:O23" si="1">+C22/$B22</f>
        <v>0.13418851087562744</v>
      </c>
      <c r="D23" s="197">
        <f t="shared" si="1"/>
        <v>0.36544896820970441</v>
      </c>
      <c r="E23" s="197">
        <f t="shared" si="1"/>
        <v>0.61112660345789183</v>
      </c>
      <c r="F23" s="197">
        <f t="shared" si="1"/>
        <v>0</v>
      </c>
      <c r="G23" s="197">
        <f t="shared" si="1"/>
        <v>0</v>
      </c>
      <c r="H23" s="197">
        <f t="shared" si="1"/>
        <v>0</v>
      </c>
      <c r="I23" s="197">
        <f t="shared" si="1"/>
        <v>0</v>
      </c>
      <c r="J23" s="197">
        <f t="shared" si="1"/>
        <v>0</v>
      </c>
      <c r="K23" s="197">
        <f t="shared" si="1"/>
        <v>0</v>
      </c>
      <c r="L23" s="197">
        <f t="shared" si="1"/>
        <v>0</v>
      </c>
      <c r="M23" s="197">
        <f t="shared" si="1"/>
        <v>0</v>
      </c>
      <c r="N23" s="197">
        <f t="shared" si="1"/>
        <v>0</v>
      </c>
      <c r="O23" s="197">
        <f t="shared" si="1"/>
        <v>0</v>
      </c>
    </row>
    <row r="24" spans="1:17" x14ac:dyDescent="0.2">
      <c r="A24" s="176" t="s">
        <v>32</v>
      </c>
      <c r="B24" s="196">
        <f>+B3+B4+B5+B6+B7+B8+B9+B10+B11+B12+B13+B16+B18+B20</f>
        <v>39850</v>
      </c>
      <c r="C24" s="198">
        <f t="shared" ref="C24:L24" si="2">+(C3+C4+C5+C6+C7+C8+C9+C10+C11+C12+C13+C16+C18+C20)/$B24</f>
        <v>0.10185696361355082</v>
      </c>
      <c r="D24" s="198">
        <f t="shared" si="2"/>
        <v>0.29924717691342534</v>
      </c>
      <c r="E24" s="198">
        <f t="shared" si="2"/>
        <v>0.49528230865746548</v>
      </c>
      <c r="F24" s="198">
        <f t="shared" si="2"/>
        <v>0</v>
      </c>
      <c r="G24" s="198">
        <f t="shared" si="2"/>
        <v>0</v>
      </c>
      <c r="H24" s="198">
        <f t="shared" si="2"/>
        <v>0</v>
      </c>
      <c r="I24" s="198">
        <f t="shared" si="2"/>
        <v>0</v>
      </c>
      <c r="J24" s="198">
        <f t="shared" si="2"/>
        <v>0</v>
      </c>
      <c r="K24" s="198">
        <f t="shared" si="2"/>
        <v>0</v>
      </c>
      <c r="L24" s="198">
        <f t="shared" si="2"/>
        <v>0</v>
      </c>
      <c r="M24" s="198">
        <f>+(M3+M4+M5+M6+M7+M8+M9+M10+L11+M12+M13+M16+M18+M20)/$B24</f>
        <v>0</v>
      </c>
      <c r="N24" s="198">
        <f>+(N3+N4+N5+N6+N7+N8+N9+N10+M11+N12+N13+N16+N18+N20)/$B24</f>
        <v>0</v>
      </c>
      <c r="O24" s="198">
        <f>+(C3+C4+C5+C6+C7+C8+C9+C10+C11+C12+C13+C16+C18+C20)/$B24</f>
        <v>0.10185696361355082</v>
      </c>
    </row>
    <row r="25" spans="1:17" hidden="1" x14ac:dyDescent="0.2">
      <c r="A25" s="199"/>
      <c r="B25" s="196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7" hidden="1" x14ac:dyDescent="0.2">
      <c r="A26" s="199"/>
      <c r="B26" s="196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7" x14ac:dyDescent="0.2">
      <c r="A27" s="199" t="s">
        <v>33</v>
      </c>
      <c r="B27" s="196">
        <f>+B14+B15+B17+B19+B21</f>
        <v>2510</v>
      </c>
      <c r="C27" s="201">
        <f t="shared" ref="C27:N27" si="3">+(C14+C15+C17+C19)/$B27</f>
        <v>0.22231075697211156</v>
      </c>
      <c r="D27" s="201">
        <f t="shared" si="3"/>
        <v>0.32270916334661354</v>
      </c>
      <c r="E27" s="201">
        <f t="shared" si="3"/>
        <v>0.6964143426294821</v>
      </c>
      <c r="F27" s="201">
        <f t="shared" si="3"/>
        <v>0</v>
      </c>
      <c r="G27" s="201">
        <f t="shared" si="3"/>
        <v>0</v>
      </c>
      <c r="H27" s="201">
        <f t="shared" si="3"/>
        <v>0</v>
      </c>
      <c r="I27" s="201">
        <f t="shared" si="3"/>
        <v>0</v>
      </c>
      <c r="J27" s="201">
        <f t="shared" si="3"/>
        <v>0</v>
      </c>
      <c r="K27" s="201">
        <f t="shared" si="3"/>
        <v>0</v>
      </c>
      <c r="L27" s="201">
        <f t="shared" si="3"/>
        <v>0</v>
      </c>
      <c r="M27" s="201">
        <f t="shared" si="3"/>
        <v>0</v>
      </c>
      <c r="N27" s="201">
        <f t="shared" si="3"/>
        <v>0</v>
      </c>
      <c r="O27" s="201">
        <f>+(C14+C15+C17+C19)/$B27</f>
        <v>0.22231075697211156</v>
      </c>
    </row>
    <row r="28" spans="1:17" hidden="1" x14ac:dyDescent="0.2">
      <c r="A28" s="202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7" x14ac:dyDescent="0.2">
      <c r="A29" s="176"/>
      <c r="B29" s="176"/>
      <c r="C29" s="203" t="s">
        <v>12</v>
      </c>
      <c r="D29" s="204" t="s">
        <v>1</v>
      </c>
      <c r="E29" s="203" t="s">
        <v>2</v>
      </c>
      <c r="F29" s="203" t="s">
        <v>3</v>
      </c>
      <c r="G29" s="203" t="s">
        <v>4</v>
      </c>
      <c r="H29" s="203" t="s">
        <v>5</v>
      </c>
      <c r="I29" s="203" t="s">
        <v>6</v>
      </c>
      <c r="J29" s="203" t="s">
        <v>7</v>
      </c>
      <c r="K29" s="203" t="s">
        <v>8</v>
      </c>
      <c r="L29" s="203" t="s">
        <v>9</v>
      </c>
      <c r="M29" s="203" t="s">
        <v>10</v>
      </c>
      <c r="N29" s="203" t="s">
        <v>11</v>
      </c>
      <c r="O29" s="203" t="s">
        <v>12</v>
      </c>
    </row>
    <row r="30" spans="1:17" x14ac:dyDescent="0.2">
      <c r="A30" s="199"/>
      <c r="B30" s="176"/>
      <c r="C30" s="196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7" x14ac:dyDescent="0.2">
      <c r="A31" s="199" t="s">
        <v>34</v>
      </c>
      <c r="B31" s="176"/>
      <c r="C31" s="196"/>
      <c r="D31" s="205">
        <v>8210</v>
      </c>
      <c r="E31" s="205">
        <v>18060</v>
      </c>
      <c r="F31" s="205">
        <v>26030</v>
      </c>
      <c r="G31" s="205">
        <v>25580</v>
      </c>
      <c r="H31" s="205">
        <v>22950</v>
      </c>
      <c r="I31" s="205">
        <v>18390</v>
      </c>
      <c r="J31" s="205">
        <v>12780</v>
      </c>
      <c r="K31" s="205">
        <v>7120</v>
      </c>
      <c r="L31" s="205">
        <v>3680</v>
      </c>
      <c r="M31" s="205">
        <v>2210</v>
      </c>
      <c r="N31" s="205">
        <v>2750</v>
      </c>
      <c r="O31" s="205">
        <v>18470</v>
      </c>
    </row>
    <row r="32" spans="1:17" x14ac:dyDescent="0.2">
      <c r="A32" s="176" t="s">
        <v>35</v>
      </c>
      <c r="B32" s="176"/>
      <c r="C32" s="196">
        <f>O31</f>
        <v>18470</v>
      </c>
      <c r="D32" s="196">
        <v>23400</v>
      </c>
      <c r="E32" s="196">
        <v>32400</v>
      </c>
      <c r="F32" s="196">
        <v>33200</v>
      </c>
      <c r="G32" s="196">
        <v>31500</v>
      </c>
      <c r="H32" s="196">
        <v>28000</v>
      </c>
      <c r="I32" s="196">
        <v>23200</v>
      </c>
      <c r="J32" s="196">
        <v>15800</v>
      </c>
      <c r="K32" s="196">
        <v>9600</v>
      </c>
      <c r="L32" s="196">
        <v>6800</v>
      </c>
      <c r="M32" s="196">
        <v>4200</v>
      </c>
      <c r="N32" s="196">
        <v>4100</v>
      </c>
      <c r="O32" s="196">
        <v>4200</v>
      </c>
    </row>
    <row r="33" spans="1:15" x14ac:dyDescent="0.2">
      <c r="A33" s="176" t="s">
        <v>36</v>
      </c>
      <c r="B33" s="176"/>
      <c r="C33" s="196">
        <f t="shared" ref="C33:C48" si="4">O32</f>
        <v>4200</v>
      </c>
      <c r="D33" s="196">
        <v>11800</v>
      </c>
      <c r="E33" s="196">
        <v>18200</v>
      </c>
      <c r="F33" s="196">
        <v>29600</v>
      </c>
      <c r="G33" s="196">
        <v>30100</v>
      </c>
      <c r="H33" s="196">
        <v>26600</v>
      </c>
      <c r="I33" s="196">
        <v>21400</v>
      </c>
      <c r="J33" s="196">
        <v>13800</v>
      </c>
      <c r="K33" s="196">
        <v>9100</v>
      </c>
      <c r="L33" s="196">
        <v>5600</v>
      </c>
      <c r="M33" s="196">
        <v>3700</v>
      </c>
      <c r="N33" s="196">
        <v>3100</v>
      </c>
      <c r="O33" s="196">
        <v>3000</v>
      </c>
    </row>
    <row r="34" spans="1:15" x14ac:dyDescent="0.2">
      <c r="A34" s="176" t="s">
        <v>37</v>
      </c>
      <c r="B34" s="176" t="s">
        <v>38</v>
      </c>
      <c r="C34" s="196">
        <f t="shared" si="4"/>
        <v>3000</v>
      </c>
      <c r="D34" s="205">
        <v>4450</v>
      </c>
      <c r="E34" s="205">
        <v>16490</v>
      </c>
      <c r="F34" s="205">
        <v>28220</v>
      </c>
      <c r="G34" s="205">
        <v>29830</v>
      </c>
      <c r="H34" s="205">
        <v>27430</v>
      </c>
      <c r="I34" s="205">
        <v>23440</v>
      </c>
      <c r="J34" s="205">
        <v>15730</v>
      </c>
      <c r="K34" s="205">
        <v>9980</v>
      </c>
      <c r="L34" s="205">
        <v>6950</v>
      </c>
      <c r="M34" s="205">
        <v>5280</v>
      </c>
      <c r="N34" s="205">
        <v>5360</v>
      </c>
      <c r="O34" s="205">
        <v>8360</v>
      </c>
    </row>
    <row r="35" spans="1:15" x14ac:dyDescent="0.2">
      <c r="A35" s="176" t="s">
        <v>39</v>
      </c>
      <c r="B35" s="176"/>
      <c r="C35" s="196">
        <f t="shared" si="4"/>
        <v>8360</v>
      </c>
      <c r="D35" s="196">
        <v>23140</v>
      </c>
      <c r="E35" s="196">
        <v>29010</v>
      </c>
      <c r="F35" s="196">
        <v>37570</v>
      </c>
      <c r="G35" s="196">
        <v>37270</v>
      </c>
      <c r="H35" s="196">
        <v>33300</v>
      </c>
      <c r="I35" s="196">
        <v>28330</v>
      </c>
      <c r="J35" s="196">
        <v>20880</v>
      </c>
      <c r="K35" s="196">
        <v>14675</v>
      </c>
      <c r="L35" s="196">
        <v>10810</v>
      </c>
      <c r="M35" s="196">
        <v>8905</v>
      </c>
      <c r="N35" s="196">
        <v>7940</v>
      </c>
      <c r="O35" s="196">
        <v>7515</v>
      </c>
    </row>
    <row r="36" spans="1:15" x14ac:dyDescent="0.2">
      <c r="A36" s="176" t="s">
        <v>40</v>
      </c>
      <c r="B36" s="176"/>
      <c r="C36" s="196">
        <f t="shared" si="4"/>
        <v>7515</v>
      </c>
      <c r="D36" s="196">
        <v>10040</v>
      </c>
      <c r="E36" s="196">
        <v>12950</v>
      </c>
      <c r="F36" s="196">
        <v>15345</v>
      </c>
      <c r="G36" s="196">
        <v>16060</v>
      </c>
      <c r="H36" s="196">
        <v>14515</v>
      </c>
      <c r="I36" s="196">
        <v>10135</v>
      </c>
      <c r="J36" s="196">
        <v>7225</v>
      </c>
      <c r="K36" s="196">
        <v>4710</v>
      </c>
      <c r="L36" s="196">
        <v>2895</v>
      </c>
      <c r="M36" s="196">
        <v>2060</v>
      </c>
      <c r="N36" s="196">
        <v>2110</v>
      </c>
      <c r="O36" s="196">
        <v>2800</v>
      </c>
    </row>
    <row r="37" spans="1:15" x14ac:dyDescent="0.2">
      <c r="A37" s="176" t="s">
        <v>41</v>
      </c>
      <c r="B37" s="176"/>
      <c r="C37" s="196">
        <f t="shared" si="4"/>
        <v>2800</v>
      </c>
      <c r="D37" s="196">
        <v>20800</v>
      </c>
      <c r="E37" s="196">
        <v>28830</v>
      </c>
      <c r="F37" s="196">
        <v>32630</v>
      </c>
      <c r="G37" s="196">
        <v>33100</v>
      </c>
      <c r="H37" s="196">
        <v>28370</v>
      </c>
      <c r="I37" s="196">
        <v>22400</v>
      </c>
      <c r="J37" s="196">
        <v>16950</v>
      </c>
      <c r="K37" s="196">
        <v>9150</v>
      </c>
      <c r="L37" s="196">
        <v>6150</v>
      </c>
      <c r="M37" s="196">
        <v>4500</v>
      </c>
      <c r="N37" s="196">
        <v>3840</v>
      </c>
      <c r="O37" s="196">
        <v>4900</v>
      </c>
    </row>
    <row r="38" spans="1:15" x14ac:dyDescent="0.2">
      <c r="A38" s="176" t="s">
        <v>42</v>
      </c>
      <c r="B38" s="176"/>
      <c r="C38" s="196">
        <f t="shared" si="4"/>
        <v>4900</v>
      </c>
      <c r="D38" s="196">
        <v>8000</v>
      </c>
      <c r="E38" s="196">
        <v>14130</v>
      </c>
      <c r="F38" s="196">
        <v>15810</v>
      </c>
      <c r="G38" s="196">
        <v>15900</v>
      </c>
      <c r="H38" s="196">
        <v>14060</v>
      </c>
      <c r="I38" s="196">
        <v>11030</v>
      </c>
      <c r="J38" s="196">
        <v>8200</v>
      </c>
      <c r="K38" s="196">
        <v>5340</v>
      </c>
      <c r="L38" s="196">
        <v>3490</v>
      </c>
      <c r="M38" s="196">
        <v>2890</v>
      </c>
      <c r="N38" s="196">
        <v>3430</v>
      </c>
      <c r="O38" s="196">
        <v>4985</v>
      </c>
    </row>
    <row r="39" spans="1:15" x14ac:dyDescent="0.2">
      <c r="A39" s="176" t="s">
        <v>43</v>
      </c>
      <c r="B39" s="176"/>
      <c r="C39" s="196">
        <f t="shared" si="4"/>
        <v>4985</v>
      </c>
      <c r="D39" s="196">
        <v>13360</v>
      </c>
      <c r="E39" s="196">
        <v>17655</v>
      </c>
      <c r="F39" s="196">
        <v>23290</v>
      </c>
      <c r="G39" s="196">
        <v>28480</v>
      </c>
      <c r="H39" s="196">
        <v>26790</v>
      </c>
      <c r="I39" s="196">
        <v>22810</v>
      </c>
      <c r="J39" s="196">
        <v>17010</v>
      </c>
      <c r="K39" s="196">
        <v>12205</v>
      </c>
      <c r="L39" s="196">
        <v>8220</v>
      </c>
      <c r="M39" s="196">
        <v>7000</v>
      </c>
      <c r="N39" s="196">
        <v>6245</v>
      </c>
      <c r="O39" s="196">
        <v>12005</v>
      </c>
    </row>
    <row r="40" spans="1:15" x14ac:dyDescent="0.2">
      <c r="A40" s="176" t="s">
        <v>44</v>
      </c>
      <c r="C40" s="196">
        <f t="shared" si="4"/>
        <v>12005</v>
      </c>
      <c r="D40" s="196">
        <v>16975</v>
      </c>
      <c r="E40" s="196">
        <v>39310</v>
      </c>
      <c r="F40" s="196">
        <v>39630</v>
      </c>
      <c r="G40" s="196">
        <v>39630</v>
      </c>
      <c r="H40" s="196">
        <v>36800</v>
      </c>
      <c r="I40" s="196">
        <v>30360</v>
      </c>
      <c r="J40" s="196">
        <v>23490</v>
      </c>
      <c r="K40" s="196">
        <v>15975</v>
      </c>
      <c r="L40" s="196">
        <v>12880</v>
      </c>
      <c r="M40" s="196">
        <v>10860</v>
      </c>
      <c r="N40" s="196">
        <v>9930</v>
      </c>
      <c r="O40" s="196">
        <v>10060</v>
      </c>
    </row>
    <row r="41" spans="1:15" x14ac:dyDescent="0.2">
      <c r="A41" s="176" t="s">
        <v>45</v>
      </c>
      <c r="C41" s="196">
        <f t="shared" si="4"/>
        <v>10060</v>
      </c>
      <c r="D41" s="196">
        <v>33700</v>
      </c>
      <c r="E41" s="196">
        <v>39930</v>
      </c>
      <c r="F41" s="196">
        <v>40030</v>
      </c>
      <c r="G41" s="196">
        <v>37860</v>
      </c>
      <c r="H41" s="196">
        <v>32418</v>
      </c>
      <c r="I41" s="196">
        <v>23915</v>
      </c>
      <c r="J41" s="196">
        <v>17415</v>
      </c>
      <c r="K41" s="196">
        <v>12105</v>
      </c>
      <c r="L41" s="196">
        <v>8270</v>
      </c>
      <c r="M41" s="196">
        <v>6750</v>
      </c>
      <c r="N41" s="196">
        <v>6140</v>
      </c>
      <c r="O41" s="196">
        <v>6140</v>
      </c>
    </row>
    <row r="42" spans="1:15" x14ac:dyDescent="0.2">
      <c r="A42" s="176" t="s">
        <v>46</v>
      </c>
      <c r="C42" s="196">
        <f t="shared" si="4"/>
        <v>6140</v>
      </c>
      <c r="D42" s="196">
        <v>12010</v>
      </c>
      <c r="E42" s="196">
        <v>33060</v>
      </c>
      <c r="F42" s="196">
        <v>34520</v>
      </c>
      <c r="G42" s="196">
        <v>32160</v>
      </c>
      <c r="H42" s="196">
        <v>28935</v>
      </c>
      <c r="I42" s="196">
        <v>21755</v>
      </c>
      <c r="J42" s="196">
        <v>15720</v>
      </c>
      <c r="K42" s="196">
        <v>9600</v>
      </c>
      <c r="L42" s="196">
        <v>5880</v>
      </c>
      <c r="M42" s="196">
        <v>4750</v>
      </c>
      <c r="N42" s="196">
        <v>4800</v>
      </c>
      <c r="O42" s="196">
        <v>5900</v>
      </c>
    </row>
    <row r="43" spans="1:15" x14ac:dyDescent="0.2">
      <c r="A43" s="176" t="s">
        <v>47</v>
      </c>
      <c r="C43" s="196">
        <f t="shared" si="4"/>
        <v>5900</v>
      </c>
      <c r="D43" s="196">
        <v>11750</v>
      </c>
      <c r="E43" s="196">
        <v>20110</v>
      </c>
      <c r="F43" s="196">
        <v>23060</v>
      </c>
      <c r="G43" s="196">
        <v>24540</v>
      </c>
      <c r="H43" s="196">
        <v>20980</v>
      </c>
      <c r="I43" s="196">
        <v>15900</v>
      </c>
      <c r="J43" s="196">
        <v>11370</v>
      </c>
      <c r="K43" s="196">
        <v>6100</v>
      </c>
      <c r="L43" s="196">
        <v>2410</v>
      </c>
      <c r="M43" s="196">
        <v>2010</v>
      </c>
      <c r="N43" s="196">
        <v>2130</v>
      </c>
      <c r="O43" s="196">
        <v>3390</v>
      </c>
    </row>
    <row r="44" spans="1:15" x14ac:dyDescent="0.2">
      <c r="A44" s="176" t="s">
        <v>48</v>
      </c>
      <c r="C44" s="196">
        <f t="shared" si="4"/>
        <v>3390</v>
      </c>
      <c r="D44" s="196">
        <v>5580</v>
      </c>
      <c r="E44" s="196">
        <v>19832</v>
      </c>
      <c r="F44" s="196">
        <v>26740</v>
      </c>
      <c r="G44" s="196">
        <v>26808</v>
      </c>
      <c r="H44" s="196">
        <v>24313</v>
      </c>
      <c r="I44" s="196">
        <v>17856</v>
      </c>
      <c r="J44" s="196">
        <v>11884</v>
      </c>
      <c r="K44" s="196">
        <v>7013</v>
      </c>
      <c r="L44" s="196">
        <v>3605</v>
      </c>
      <c r="M44" s="196">
        <v>1615</v>
      </c>
      <c r="N44" s="196">
        <v>1775</v>
      </c>
      <c r="O44" s="196">
        <v>3000</v>
      </c>
    </row>
    <row r="45" spans="1:15" x14ac:dyDescent="0.2">
      <c r="A45" s="176" t="s">
        <v>49</v>
      </c>
      <c r="C45" s="196">
        <f t="shared" si="4"/>
        <v>3000</v>
      </c>
      <c r="D45" s="196">
        <v>8370</v>
      </c>
      <c r="E45" s="196">
        <v>16740</v>
      </c>
      <c r="F45" s="196">
        <v>19105</v>
      </c>
      <c r="G45" s="196">
        <v>18775</v>
      </c>
      <c r="H45" s="196">
        <v>16244</v>
      </c>
      <c r="I45" s="196">
        <v>12835</v>
      </c>
      <c r="J45" s="196">
        <v>9142</v>
      </c>
      <c r="K45" s="196">
        <v>5061</v>
      </c>
      <c r="L45" s="196">
        <v>3620</v>
      </c>
      <c r="M45" s="196">
        <v>2778</v>
      </c>
      <c r="N45" s="196">
        <v>2876</v>
      </c>
      <c r="O45" s="196">
        <v>3691</v>
      </c>
    </row>
    <row r="46" spans="1:15" x14ac:dyDescent="0.2">
      <c r="A46" s="176" t="s">
        <v>50</v>
      </c>
      <c r="C46" s="196">
        <f t="shared" si="4"/>
        <v>3691</v>
      </c>
      <c r="D46" s="196">
        <v>4067</v>
      </c>
      <c r="E46" s="196">
        <v>19900</v>
      </c>
      <c r="F46" s="196">
        <v>29275</v>
      </c>
      <c r="G46" s="196">
        <v>29620</v>
      </c>
      <c r="H46" s="196">
        <v>27374</v>
      </c>
      <c r="I46" s="196">
        <v>21125</v>
      </c>
      <c r="J46" s="196">
        <v>13820</v>
      </c>
      <c r="K46" s="196">
        <v>8819</v>
      </c>
      <c r="L46" s="196">
        <v>5684</v>
      </c>
      <c r="M46" s="196">
        <v>4164</v>
      </c>
      <c r="N46" s="196">
        <v>4164</v>
      </c>
      <c r="O46" s="196">
        <v>8896</v>
      </c>
    </row>
    <row r="47" spans="1:15" x14ac:dyDescent="0.2">
      <c r="A47" s="176" t="s">
        <v>51</v>
      </c>
      <c r="C47" s="196">
        <f t="shared" si="4"/>
        <v>8896</v>
      </c>
      <c r="D47" s="196">
        <v>20346</v>
      </c>
      <c r="E47" s="196">
        <v>24620</v>
      </c>
      <c r="F47" s="196">
        <v>25163</v>
      </c>
      <c r="G47" s="196">
        <v>22968</v>
      </c>
      <c r="H47" s="196">
        <v>24182</v>
      </c>
      <c r="I47" s="196">
        <v>17504</v>
      </c>
      <c r="J47" s="196">
        <v>12208</v>
      </c>
      <c r="K47" s="196">
        <v>5100</v>
      </c>
      <c r="L47" s="196">
        <v>3945</v>
      </c>
      <c r="M47" s="196">
        <v>2770</v>
      </c>
      <c r="N47" s="196">
        <v>2655</v>
      </c>
      <c r="O47" s="196">
        <v>2927</v>
      </c>
    </row>
    <row r="48" spans="1:15" x14ac:dyDescent="0.2">
      <c r="A48" s="176" t="s">
        <v>61</v>
      </c>
      <c r="C48" s="196">
        <f t="shared" si="4"/>
        <v>2927</v>
      </c>
      <c r="D48" s="196">
        <v>4810</v>
      </c>
      <c r="E48" s="196">
        <v>15515</v>
      </c>
      <c r="F48" s="196">
        <v>33070</v>
      </c>
      <c r="G48" s="196">
        <v>33920</v>
      </c>
      <c r="H48" s="196">
        <v>30425</v>
      </c>
      <c r="I48" s="196">
        <v>20965</v>
      </c>
      <c r="J48" s="196">
        <v>19539</v>
      </c>
      <c r="K48" s="196">
        <v>13267</v>
      </c>
      <c r="L48" s="196">
        <v>7114</v>
      </c>
      <c r="M48" s="196">
        <v>5762</v>
      </c>
      <c r="N48" s="196">
        <f>+N22</f>
        <v>0</v>
      </c>
      <c r="O48" s="196">
        <v>5850</v>
      </c>
    </row>
    <row r="49" spans="1:16" x14ac:dyDescent="0.2">
      <c r="A49" s="176" t="s">
        <v>112</v>
      </c>
      <c r="C49" s="196">
        <f>+'2012'!C21</f>
        <v>5850</v>
      </c>
      <c r="D49" s="196">
        <f>+'2012'!D21</f>
        <v>14173</v>
      </c>
      <c r="E49" s="196">
        <f>+'2012'!E21</f>
        <v>27911</v>
      </c>
      <c r="F49" s="196">
        <f>+'2012'!F21</f>
        <v>39301</v>
      </c>
      <c r="G49" s="196">
        <f>+'2012'!G21</f>
        <v>29410</v>
      </c>
      <c r="H49" s="196">
        <f>+'2012'!H21</f>
        <v>25650</v>
      </c>
      <c r="I49" s="196">
        <f>+'2012'!I21</f>
        <v>19757</v>
      </c>
      <c r="J49" s="196">
        <f>+'2012'!J21</f>
        <v>18203</v>
      </c>
      <c r="K49" s="196">
        <f>+'2012'!K21</f>
        <v>12894</v>
      </c>
      <c r="L49" s="196">
        <f>+'2012'!L21</f>
        <v>7490</v>
      </c>
      <c r="M49" s="196">
        <f>+'2012'!M21</f>
        <v>5540</v>
      </c>
      <c r="N49" s="196">
        <f>+'2012'!N21</f>
        <v>4875</v>
      </c>
      <c r="O49" s="196">
        <f>+'2012'!O21</f>
        <v>13010</v>
      </c>
    </row>
    <row r="50" spans="1:16" x14ac:dyDescent="0.2">
      <c r="A50" s="176" t="s">
        <v>113</v>
      </c>
      <c r="C50" s="196">
        <f>+'2013'!C21</f>
        <v>13010</v>
      </c>
      <c r="D50" s="196">
        <f>+'2013'!D21</f>
        <v>31290</v>
      </c>
      <c r="E50" s="196">
        <f>+'2013'!E21</f>
        <v>30840</v>
      </c>
      <c r="F50" s="196">
        <f>+'2013'!F21</f>
        <v>29145</v>
      </c>
      <c r="G50" s="196">
        <f>+'2013'!G21</f>
        <v>30397</v>
      </c>
      <c r="H50" s="196">
        <f>+'2013'!H21</f>
        <v>24876</v>
      </c>
      <c r="I50" s="196">
        <f>+'2013'!I21</f>
        <v>20930</v>
      </c>
      <c r="J50" s="196">
        <f>+'2013'!J21</f>
        <v>15633</v>
      </c>
      <c r="K50" s="196">
        <f>+'2013'!K21</f>
        <v>10722</v>
      </c>
      <c r="L50" s="196">
        <f>+'2013'!L21</f>
        <v>6421</v>
      </c>
      <c r="M50" s="196">
        <f>+'2013'!M21</f>
        <v>5304</v>
      </c>
      <c r="N50" s="196">
        <f>+'2013'!N21</f>
        <v>3680</v>
      </c>
      <c r="O50" s="196">
        <f>+'2013'!O21</f>
        <v>4130</v>
      </c>
    </row>
    <row r="51" spans="1:16" x14ac:dyDescent="0.2">
      <c r="A51" s="176" t="s">
        <v>114</v>
      </c>
      <c r="C51" s="196">
        <f>+'2014'!C22</f>
        <v>4030</v>
      </c>
      <c r="D51" s="196">
        <f>+'2014'!D22</f>
        <v>5495.5</v>
      </c>
      <c r="E51" s="196">
        <f>+'2014'!E22</f>
        <v>6738</v>
      </c>
      <c r="F51" s="196">
        <f>+'2014'!F22</f>
        <v>6774</v>
      </c>
      <c r="G51" s="196">
        <f>+'2014'!G22</f>
        <v>8550</v>
      </c>
      <c r="H51" s="196">
        <f>+'2014'!H22</f>
        <v>7509</v>
      </c>
      <c r="I51" s="196">
        <f>+'2014'!I22</f>
        <v>5954</v>
      </c>
      <c r="J51" s="196">
        <f>+'2014'!J22</f>
        <v>4480</v>
      </c>
      <c r="K51" s="196">
        <f>+'2014'!K22</f>
        <v>2612</v>
      </c>
      <c r="L51" s="196">
        <f>+'2014'!L22</f>
        <v>3118</v>
      </c>
      <c r="M51" s="196">
        <f>+'2014'!M22</f>
        <v>3036</v>
      </c>
      <c r="N51" s="196">
        <f>+'2014'!N22</f>
        <v>3024</v>
      </c>
      <c r="O51" s="196">
        <f>+'2014'!O22</f>
        <v>3606</v>
      </c>
    </row>
    <row r="52" spans="1:16" x14ac:dyDescent="0.2">
      <c r="A52" s="176" t="s">
        <v>118</v>
      </c>
      <c r="C52" s="193">
        <f>+'2015'!C22</f>
        <v>3556</v>
      </c>
      <c r="D52" s="193">
        <f>+'2015'!D22</f>
        <v>5292</v>
      </c>
      <c r="E52" s="193">
        <f>+'2015'!E22</f>
        <v>9138</v>
      </c>
      <c r="F52" s="193">
        <f>+'2015'!F22</f>
        <v>14914</v>
      </c>
      <c r="G52" s="193">
        <f>+'2015'!G22</f>
        <v>18484</v>
      </c>
      <c r="H52" s="193">
        <f>+'2015'!H22</f>
        <v>16779</v>
      </c>
      <c r="I52" s="193">
        <f>+'2015'!I22</f>
        <v>13516</v>
      </c>
      <c r="J52" s="193">
        <f>+'2015'!J22</f>
        <v>9567</v>
      </c>
      <c r="K52" s="193">
        <f>+'2015'!K22</f>
        <v>5291</v>
      </c>
      <c r="L52" s="193">
        <f>+'2015'!L22</f>
        <v>3188</v>
      </c>
      <c r="M52" s="193">
        <f>+'2015'!M22</f>
        <v>3070</v>
      </c>
      <c r="N52" s="193">
        <f>+'2015'!N22</f>
        <v>3150</v>
      </c>
      <c r="O52" s="193">
        <f>+'2015'!O22</f>
        <v>3914</v>
      </c>
    </row>
    <row r="53" spans="1:16" x14ac:dyDescent="0.2">
      <c r="A53" s="176" t="s">
        <v>119</v>
      </c>
      <c r="C53" s="193">
        <f>+'2016'!C22</f>
        <v>3887</v>
      </c>
      <c r="D53" s="193">
        <f>+'2016'!D22</f>
        <v>6799</v>
      </c>
      <c r="E53" s="193">
        <f>+'2016'!E22</f>
        <v>11482</v>
      </c>
      <c r="F53" s="193">
        <f>+'2016'!F22</f>
        <v>14356</v>
      </c>
      <c r="G53" s="193">
        <f>+'2016'!G22</f>
        <v>14666</v>
      </c>
      <c r="H53" s="193">
        <f>+'2016'!H22</f>
        <v>12823</v>
      </c>
      <c r="I53" s="193">
        <f>+'2016'!I22</f>
        <v>9529</v>
      </c>
      <c r="J53" s="193">
        <f>+'2016'!J22</f>
        <v>6326</v>
      </c>
      <c r="K53" s="193">
        <f>+'2016'!K22</f>
        <v>3874</v>
      </c>
      <c r="L53" s="193">
        <f>+'2016'!L22</f>
        <v>2969</v>
      </c>
      <c r="M53" s="193">
        <f>+'2016'!M22</f>
        <v>3106</v>
      </c>
      <c r="N53" s="193">
        <f>+'2016'!N22</f>
        <v>3595</v>
      </c>
      <c r="O53" s="193">
        <f>+'2016'!O22</f>
        <v>8727</v>
      </c>
    </row>
    <row r="54" spans="1:16" x14ac:dyDescent="0.2">
      <c r="A54" s="176" t="s">
        <v>126</v>
      </c>
      <c r="C54" s="193">
        <f>+'2016'!O22</f>
        <v>8727</v>
      </c>
      <c r="D54" s="193">
        <f>+'2017'!D54</f>
        <v>12144</v>
      </c>
      <c r="E54" s="193">
        <f>+'2017'!E54</f>
        <v>14094</v>
      </c>
      <c r="F54" s="193">
        <f>+'2017'!F54</f>
        <v>15407</v>
      </c>
      <c r="G54" s="193">
        <f>+'2017'!G54</f>
        <v>16359</v>
      </c>
      <c r="H54" s="193">
        <f>+'2017'!H54</f>
        <v>14237</v>
      </c>
      <c r="I54" s="193">
        <f>+'2017'!I54</f>
        <v>11256</v>
      </c>
      <c r="J54" s="193">
        <f>+'2017'!J54</f>
        <v>7053</v>
      </c>
      <c r="K54" s="193">
        <f>+'2017'!K54</f>
        <v>4038</v>
      </c>
      <c r="L54" s="193">
        <f>+'2017'!L54</f>
        <v>2975</v>
      </c>
      <c r="M54" s="193">
        <f>+'2017'!M54</f>
        <v>3067</v>
      </c>
      <c r="N54" s="193">
        <f>+'2017'!N54</f>
        <v>3993</v>
      </c>
      <c r="O54" s="193">
        <f>+'2017'!O54</f>
        <v>4617</v>
      </c>
    </row>
    <row r="55" spans="1:16" x14ac:dyDescent="0.2">
      <c r="A55" s="24" t="s">
        <v>132</v>
      </c>
      <c r="C55" s="193">
        <f>+'2017'!O54</f>
        <v>4617</v>
      </c>
      <c r="D55" s="193">
        <f>+D22</f>
        <v>13105</v>
      </c>
      <c r="E55" s="193">
        <f>+E22</f>
        <v>21915</v>
      </c>
      <c r="F55" s="193"/>
      <c r="G55" s="193"/>
      <c r="H55" s="193"/>
      <c r="I55" s="193"/>
      <c r="J55" s="193"/>
      <c r="K55" s="193"/>
      <c r="L55" s="193"/>
      <c r="M55" s="193"/>
      <c r="N55" s="193"/>
      <c r="O55" s="193"/>
    </row>
    <row r="56" spans="1:16" x14ac:dyDescent="0.2">
      <c r="A56" s="24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</row>
    <row r="57" spans="1:16" x14ac:dyDescent="0.2">
      <c r="A57" s="206" t="s">
        <v>130</v>
      </c>
      <c r="B57" s="193">
        <f>+B10+B11+B12+B18+B19+B20+B21+B9</f>
        <v>10890</v>
      </c>
      <c r="C57" s="193">
        <f>+C10+C11+C12+C18+C19+C20+C21+C9</f>
        <v>2794</v>
      </c>
      <c r="D57" s="193">
        <f>+D10+D11+D12+D18+D19+D20+D21+D9</f>
        <v>7000</v>
      </c>
      <c r="E57" s="193">
        <f t="shared" ref="E57:N57" si="5">+E10+E11+E12+E18+E19+E20+E21+E9</f>
        <v>9562</v>
      </c>
      <c r="F57" s="193">
        <f t="shared" si="5"/>
        <v>0</v>
      </c>
      <c r="G57" s="193">
        <f t="shared" si="5"/>
        <v>0</v>
      </c>
      <c r="H57" s="193">
        <f t="shared" si="5"/>
        <v>0</v>
      </c>
      <c r="I57" s="193">
        <f t="shared" si="5"/>
        <v>0</v>
      </c>
      <c r="J57" s="193">
        <f t="shared" si="5"/>
        <v>0</v>
      </c>
      <c r="K57" s="193">
        <f t="shared" si="5"/>
        <v>0</v>
      </c>
      <c r="L57" s="193">
        <f t="shared" si="5"/>
        <v>0</v>
      </c>
      <c r="M57" s="193">
        <f t="shared" si="5"/>
        <v>0</v>
      </c>
      <c r="N57" s="193">
        <f t="shared" si="5"/>
        <v>0</v>
      </c>
      <c r="O57" s="193">
        <f>+O10+O11+O12+O18+O19+O20+O21</f>
        <v>0</v>
      </c>
    </row>
    <row r="58" spans="1:16" x14ac:dyDescent="0.2">
      <c r="A58" s="206" t="s">
        <v>131</v>
      </c>
      <c r="B58" s="193">
        <f>SUM(B3:B7)+B17</f>
        <v>23500</v>
      </c>
      <c r="C58" s="193">
        <f t="shared" ref="C58:O58" si="6">SUM(C3:C7)+C17</f>
        <v>1530</v>
      </c>
      <c r="D58" s="193">
        <f t="shared" si="6"/>
        <v>5525</v>
      </c>
      <c r="E58" s="193">
        <f>SUM(E3:E7)+E17</f>
        <v>11325</v>
      </c>
      <c r="F58" s="193">
        <f t="shared" si="6"/>
        <v>0</v>
      </c>
      <c r="G58" s="193">
        <f t="shared" si="6"/>
        <v>0</v>
      </c>
      <c r="H58" s="193">
        <f t="shared" si="6"/>
        <v>0</v>
      </c>
      <c r="I58" s="193">
        <f t="shared" si="6"/>
        <v>0</v>
      </c>
      <c r="J58" s="193">
        <f t="shared" si="6"/>
        <v>0</v>
      </c>
      <c r="K58" s="193">
        <f t="shared" si="6"/>
        <v>0</v>
      </c>
      <c r="L58" s="193">
        <f t="shared" si="6"/>
        <v>0</v>
      </c>
      <c r="M58" s="193">
        <f t="shared" si="6"/>
        <v>0</v>
      </c>
      <c r="N58" s="193">
        <f t="shared" si="6"/>
        <v>0</v>
      </c>
      <c r="O58" s="193">
        <f t="shared" si="6"/>
        <v>0</v>
      </c>
    </row>
    <row r="59" spans="1:16" x14ac:dyDescent="0.2">
      <c r="A59" s="206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</row>
    <row r="60" spans="1:16" x14ac:dyDescent="0.2">
      <c r="A60" s="206" t="s">
        <v>128</v>
      </c>
      <c r="B60" s="193">
        <f>+'2017'!B56</f>
        <v>10890</v>
      </c>
      <c r="C60" s="193">
        <f>+'2017'!C56</f>
        <v>4289</v>
      </c>
      <c r="D60" s="193">
        <f>+'2017'!D56</f>
        <v>5471</v>
      </c>
      <c r="E60" s="193">
        <f>+'2017'!E56</f>
        <v>6572</v>
      </c>
      <c r="F60" s="193">
        <f>+'2017'!F56</f>
        <v>6971</v>
      </c>
      <c r="G60" s="193">
        <f>+'2017'!G56</f>
        <v>7389</v>
      </c>
      <c r="H60" s="193">
        <f>+'2017'!H56</f>
        <v>6571</v>
      </c>
      <c r="I60" s="193">
        <f>+'2017'!I56</f>
        <v>5433</v>
      </c>
      <c r="J60" s="193">
        <f>+'2017'!J56</f>
        <v>3591</v>
      </c>
      <c r="K60" s="193">
        <f>+'2017'!K56</f>
        <v>2064</v>
      </c>
      <c r="L60" s="193">
        <f>+'2017'!L56</f>
        <v>1563</v>
      </c>
      <c r="M60" s="193">
        <f>+'2017'!M56</f>
        <v>1660</v>
      </c>
      <c r="N60" s="193">
        <f>+'2017'!N56</f>
        <v>2312</v>
      </c>
      <c r="O60" s="193">
        <f>+'2017'!O56</f>
        <v>2649</v>
      </c>
    </row>
    <row r="61" spans="1:16" x14ac:dyDescent="0.2">
      <c r="A61" s="206" t="s">
        <v>129</v>
      </c>
      <c r="B61" s="193">
        <f>+'2017'!B57</f>
        <v>23500</v>
      </c>
      <c r="C61" s="193">
        <f>+'2017'!C57</f>
        <v>4300</v>
      </c>
      <c r="D61" s="193">
        <f>+'2017'!D57</f>
        <v>6280</v>
      </c>
      <c r="E61" s="193">
        <f>+'2017'!E57</f>
        <v>6980</v>
      </c>
      <c r="F61" s="193">
        <f>+'2017'!F57</f>
        <v>7830</v>
      </c>
      <c r="G61" s="193">
        <f>+'2017'!G57</f>
        <v>8380</v>
      </c>
      <c r="H61" s="193">
        <f>+'2017'!H57</f>
        <v>7180</v>
      </c>
      <c r="I61" s="193">
        <f>+'2017'!I57</f>
        <v>5450</v>
      </c>
      <c r="J61" s="193">
        <f>+'2017'!J57</f>
        <v>3060</v>
      </c>
      <c r="K61" s="193">
        <f>+'2017'!K57</f>
        <v>1640</v>
      </c>
      <c r="L61" s="193">
        <f>+'2017'!L57</f>
        <v>1100</v>
      </c>
      <c r="M61" s="193">
        <f>+'2017'!M57</f>
        <v>1110</v>
      </c>
      <c r="N61" s="193">
        <f>+'2017'!N57</f>
        <v>1410</v>
      </c>
      <c r="O61" s="193">
        <f>+'2017'!O57</f>
        <v>1530</v>
      </c>
    </row>
    <row r="63" spans="1:16" x14ac:dyDescent="0.2">
      <c r="A63" s="180" t="s">
        <v>120</v>
      </c>
      <c r="B63" s="180">
        <f>+'2016'!B55</f>
        <v>10890</v>
      </c>
      <c r="C63" s="180">
        <f>+'2016'!C55</f>
        <v>1820</v>
      </c>
      <c r="D63" s="180">
        <f>+'2016'!D55</f>
        <v>3102</v>
      </c>
      <c r="E63" s="180">
        <f>+'2016'!E55</f>
        <v>5088</v>
      </c>
      <c r="F63" s="180">
        <f>+'2016'!F55</f>
        <v>6650</v>
      </c>
      <c r="G63" s="180">
        <f>+'2016'!G55</f>
        <v>7006</v>
      </c>
      <c r="H63" s="180">
        <f>+'2016'!H55</f>
        <v>6276</v>
      </c>
      <c r="I63" s="180">
        <f>+'2016'!I55</f>
        <v>4850</v>
      </c>
      <c r="J63" s="180">
        <f>+'2016'!J55</f>
        <v>3255</v>
      </c>
      <c r="K63" s="180">
        <f>+'2016'!K55</f>
        <v>1885</v>
      </c>
      <c r="L63" s="180">
        <f>+'2016'!L55</f>
        <v>1328</v>
      </c>
      <c r="M63" s="180">
        <f>+'2016'!M55</f>
        <v>1431</v>
      </c>
      <c r="N63" s="180">
        <f>+'2016'!N55</f>
        <v>1467</v>
      </c>
      <c r="O63" s="180">
        <f>+'2016'!O55</f>
        <v>4289</v>
      </c>
      <c r="P63" s="193"/>
    </row>
    <row r="64" spans="1:16" x14ac:dyDescent="0.2">
      <c r="A64" s="180" t="s">
        <v>121</v>
      </c>
      <c r="B64" s="180">
        <f>+'2016'!B56</f>
        <v>23500</v>
      </c>
      <c r="C64" s="180">
        <f>+'2016'!C56</f>
        <v>1680</v>
      </c>
      <c r="D64" s="180">
        <f>+'2016'!D56</f>
        <v>3350</v>
      </c>
      <c r="E64" s="180">
        <f>+'2016'!E56</f>
        <v>6000</v>
      </c>
      <c r="F64" s="180">
        <f>+'2016'!F56</f>
        <v>7250</v>
      </c>
      <c r="G64" s="180">
        <f>+'2016'!G56</f>
        <v>7100</v>
      </c>
      <c r="H64" s="193">
        <f>+'2016'!H56</f>
        <v>6060</v>
      </c>
      <c r="I64" s="180">
        <f>+'2016'!I56</f>
        <v>4300</v>
      </c>
      <c r="J64" s="180">
        <f>+'2016'!J56</f>
        <v>2780</v>
      </c>
      <c r="K64" s="180">
        <f>+'2016'!K56</f>
        <v>1690</v>
      </c>
      <c r="L64" s="180">
        <f>+'2016'!L56</f>
        <v>1360</v>
      </c>
      <c r="M64" s="180">
        <f>+'2016'!M56</f>
        <v>1480</v>
      </c>
      <c r="N64" s="180">
        <f>+'2016'!N56</f>
        <v>1970</v>
      </c>
      <c r="O64" s="180">
        <f>+'2016'!O56</f>
        <v>4200</v>
      </c>
    </row>
    <row r="66" spans="1:15" x14ac:dyDescent="0.2">
      <c r="A66" s="180" t="s">
        <v>122</v>
      </c>
      <c r="B66" s="193">
        <f>+'2015'!B55</f>
        <v>10390</v>
      </c>
      <c r="C66" s="193">
        <f>+'2015'!C55</f>
        <v>984</v>
      </c>
      <c r="D66" s="193">
        <f>+'2015'!D55</f>
        <v>2125</v>
      </c>
      <c r="E66" s="193">
        <f>+'2015'!E55</f>
        <v>4246</v>
      </c>
      <c r="F66" s="193">
        <f>+'2015'!F55</f>
        <v>6220</v>
      </c>
      <c r="G66" s="193">
        <f>+'2015'!G55</f>
        <v>7623</v>
      </c>
      <c r="H66" s="193">
        <f>+'2015'!H55</f>
        <v>7093</v>
      </c>
      <c r="I66" s="193">
        <f>+'2015'!I55</f>
        <v>5795</v>
      </c>
      <c r="J66" s="193">
        <f>+'2015'!J55</f>
        <v>3913</v>
      </c>
      <c r="K66" s="193">
        <f>+'2015'!K55</f>
        <v>2077</v>
      </c>
      <c r="L66" s="193">
        <f>+'2015'!L55</f>
        <v>1210</v>
      </c>
      <c r="M66" s="193">
        <f>+'2015'!M55</f>
        <v>1150</v>
      </c>
      <c r="N66" s="193">
        <f>+'2015'!N55</f>
        <v>1210</v>
      </c>
      <c r="O66" s="193">
        <f>+'2015'!O55</f>
        <v>1820</v>
      </c>
    </row>
    <row r="67" spans="1:15" x14ac:dyDescent="0.2">
      <c r="A67" s="180" t="s">
        <v>123</v>
      </c>
      <c r="B67" s="193">
        <f>+'2015'!B56</f>
        <v>23500</v>
      </c>
      <c r="C67" s="193">
        <f>+'2015'!C56</f>
        <v>2000</v>
      </c>
      <c r="D67" s="193">
        <f>+'2015'!D56</f>
        <v>2750</v>
      </c>
      <c r="E67" s="193">
        <f>+'2015'!E56</f>
        <v>4700</v>
      </c>
      <c r="F67" s="193">
        <f>+'2015'!F56</f>
        <v>8300</v>
      </c>
      <c r="G67" s="193">
        <f>+'2015'!G56</f>
        <v>10150</v>
      </c>
      <c r="H67" s="193">
        <f>+'2015'!H56</f>
        <v>9000</v>
      </c>
      <c r="I67" s="193">
        <f>+'2015'!I56</f>
        <v>7170</v>
      </c>
      <c r="J67" s="193">
        <f>+'2015'!J56</f>
        <v>5230</v>
      </c>
      <c r="K67" s="193">
        <f>+'2015'!K56</f>
        <v>2895</v>
      </c>
      <c r="L67" s="193">
        <f>+'2015'!L56</f>
        <v>1910</v>
      </c>
      <c r="M67" s="193">
        <f>+'2015'!M56</f>
        <v>1700</v>
      </c>
      <c r="N67" s="193">
        <f>+'2015'!N56</f>
        <v>1730</v>
      </c>
      <c r="O67" s="193">
        <f>+'2015'!O56</f>
        <v>1680</v>
      </c>
    </row>
    <row r="70" spans="1:15" x14ac:dyDescent="0.2">
      <c r="A70" s="180" t="s">
        <v>124</v>
      </c>
      <c r="B70" s="193">
        <f>+'2014'!B55</f>
        <v>9550</v>
      </c>
      <c r="C70" s="193">
        <f>+'2014'!C55</f>
        <v>100</v>
      </c>
      <c r="D70" s="193">
        <f>+'2014'!D55</f>
        <v>1139</v>
      </c>
      <c r="E70" s="193">
        <f>+'2014'!E55</f>
        <v>1955</v>
      </c>
      <c r="F70" s="193">
        <f>+'2014'!F55</f>
        <v>1550</v>
      </c>
      <c r="G70" s="193">
        <f>+'2014'!G55</f>
        <v>4000</v>
      </c>
      <c r="H70" s="193">
        <f>+'2014'!H55</f>
        <v>3439</v>
      </c>
      <c r="I70" s="193">
        <f>+'2014'!I55</f>
        <v>2854</v>
      </c>
      <c r="J70" s="193">
        <f>+'2014'!J55</f>
        <v>1930</v>
      </c>
      <c r="K70" s="193">
        <f>+'2014'!K55</f>
        <v>1382</v>
      </c>
      <c r="L70" s="193">
        <f>+'2014'!L55</f>
        <v>998</v>
      </c>
      <c r="M70" s="193">
        <f>+'2014'!M55</f>
        <v>991</v>
      </c>
      <c r="N70" s="193">
        <f>+'2014'!N55</f>
        <v>984</v>
      </c>
      <c r="O70" s="193">
        <f>+'2014'!O55</f>
        <v>984</v>
      </c>
    </row>
    <row r="71" spans="1:15" x14ac:dyDescent="0.2">
      <c r="A71" s="180" t="s">
        <v>125</v>
      </c>
      <c r="B71" s="193">
        <f>+'2014'!B56</f>
        <v>23500</v>
      </c>
      <c r="C71" s="193">
        <f>+'2014'!C56</f>
        <v>3930</v>
      </c>
      <c r="D71" s="193">
        <f>+'2014'!D56</f>
        <v>3965</v>
      </c>
      <c r="E71" s="193">
        <f>+'2014'!E56</f>
        <v>4000</v>
      </c>
      <c r="F71" s="193">
        <f>+'2014'!F56</f>
        <v>4310</v>
      </c>
      <c r="G71" s="193">
        <f>+'2014'!G56</f>
        <v>4550</v>
      </c>
      <c r="H71" s="193">
        <f>+'2014'!H56</f>
        <v>4070</v>
      </c>
      <c r="I71" s="193">
        <f>+'2014'!I56</f>
        <v>3100</v>
      </c>
      <c r="J71" s="193">
        <f>+'2014'!J56</f>
        <v>2550</v>
      </c>
      <c r="K71" s="193">
        <f>+'2014'!K56</f>
        <v>1230</v>
      </c>
      <c r="L71" s="193">
        <f>+'2014'!L56</f>
        <v>2120</v>
      </c>
      <c r="M71" s="193">
        <f>+'2014'!M56</f>
        <v>2045</v>
      </c>
      <c r="N71" s="193">
        <f>+'2014'!N56</f>
        <v>2040</v>
      </c>
      <c r="O71" s="193">
        <f>+'2014'!O56</f>
        <v>2000</v>
      </c>
    </row>
  </sheetData>
  <pageMargins left="0.7" right="0.7" top="0.75" bottom="0.75" header="0.3" footer="0.3"/>
  <pageSetup paperSize="9" scale="93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pane xSplit="1" ySplit="1" topLeftCell="C8" activePane="bottomRight" state="frozen"/>
      <selection pane="topRight" activeCell="B1" sqref="B1"/>
      <selection pane="bottomLeft" activeCell="A2" sqref="A2"/>
      <selection pane="bottomRight" activeCell="P31" sqref="P31"/>
    </sheetView>
  </sheetViews>
  <sheetFormatPr defaultRowHeight="12.75" x14ac:dyDescent="0.2"/>
  <cols>
    <col min="1" max="1" width="10" customWidth="1"/>
  </cols>
  <sheetData>
    <row r="1" spans="1:18" x14ac:dyDescent="0.2">
      <c r="A1" s="1"/>
      <c r="B1" s="2" t="s">
        <v>0</v>
      </c>
      <c r="C1" s="3" t="s">
        <v>59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8" x14ac:dyDescent="0.2">
      <c r="A2" s="1"/>
      <c r="B2" s="1"/>
      <c r="C2" s="1"/>
      <c r="D2" s="1"/>
      <c r="E2" s="1"/>
      <c r="F2" s="6"/>
      <c r="G2" s="1"/>
      <c r="H2" s="7"/>
      <c r="I2" s="1"/>
      <c r="J2" s="1"/>
      <c r="K2" s="1"/>
      <c r="L2" s="1"/>
      <c r="M2" s="1"/>
      <c r="N2" s="1"/>
      <c r="O2" s="1"/>
    </row>
    <row r="3" spans="1:18" x14ac:dyDescent="0.2">
      <c r="A3" s="8" t="s">
        <v>13</v>
      </c>
      <c r="B3" s="9">
        <v>5000</v>
      </c>
      <c r="C3" s="9">
        <v>0</v>
      </c>
      <c r="D3" s="9">
        <v>0</v>
      </c>
      <c r="E3" s="9">
        <v>1000</v>
      </c>
      <c r="F3" s="9">
        <v>1500</v>
      </c>
      <c r="G3" s="9">
        <v>1400</v>
      </c>
      <c r="H3" s="9">
        <v>1100</v>
      </c>
      <c r="I3" s="9">
        <v>600</v>
      </c>
      <c r="J3" s="9">
        <v>200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Q3" s="10"/>
      <c r="R3" s="10"/>
    </row>
    <row r="4" spans="1:18" x14ac:dyDescent="0.2">
      <c r="A4" s="8" t="s">
        <v>14</v>
      </c>
      <c r="B4" s="9">
        <v>7500</v>
      </c>
      <c r="C4" s="9">
        <v>180</v>
      </c>
      <c r="D4" s="9">
        <v>0</v>
      </c>
      <c r="E4" s="9">
        <v>3000</v>
      </c>
      <c r="F4" s="9">
        <v>5000</v>
      </c>
      <c r="G4" s="9">
        <v>5100</v>
      </c>
      <c r="H4" s="9">
        <v>5100</v>
      </c>
      <c r="I4" s="9">
        <v>4100</v>
      </c>
      <c r="J4" s="9">
        <v>2500</v>
      </c>
      <c r="K4" s="9">
        <v>1500</v>
      </c>
      <c r="L4" s="9">
        <v>1300</v>
      </c>
      <c r="M4" s="9">
        <v>900</v>
      </c>
      <c r="N4" s="9">
        <v>900</v>
      </c>
      <c r="O4" s="9">
        <v>1600</v>
      </c>
    </row>
    <row r="5" spans="1:18" x14ac:dyDescent="0.2">
      <c r="A5" s="8" t="s">
        <v>15</v>
      </c>
      <c r="B5" s="9">
        <v>5000</v>
      </c>
      <c r="C5" s="9">
        <v>275</v>
      </c>
      <c r="D5" s="9">
        <v>530</v>
      </c>
      <c r="E5" s="9">
        <v>1800</v>
      </c>
      <c r="F5" s="9">
        <v>3000</v>
      </c>
      <c r="G5" s="9">
        <v>3000</v>
      </c>
      <c r="H5" s="9">
        <v>3000</v>
      </c>
      <c r="I5" s="9">
        <v>2700</v>
      </c>
      <c r="J5" s="9">
        <v>2000</v>
      </c>
      <c r="K5" s="9">
        <v>1500</v>
      </c>
      <c r="L5" s="9">
        <v>1300</v>
      </c>
      <c r="M5" s="9">
        <v>1100</v>
      </c>
      <c r="N5" s="9">
        <v>1100</v>
      </c>
      <c r="O5" s="9">
        <v>1500</v>
      </c>
    </row>
    <row r="6" spans="1:18" x14ac:dyDescent="0.2">
      <c r="A6" s="8" t="s">
        <v>16</v>
      </c>
      <c r="B6" s="9">
        <v>1600</v>
      </c>
      <c r="C6" s="9">
        <v>500</v>
      </c>
      <c r="D6" s="9">
        <v>500</v>
      </c>
      <c r="E6" s="9">
        <v>1000</v>
      </c>
      <c r="F6" s="9">
        <v>1600</v>
      </c>
      <c r="G6" s="9">
        <v>1400</v>
      </c>
      <c r="H6" s="9">
        <v>1100</v>
      </c>
      <c r="I6" s="9">
        <v>1000</v>
      </c>
      <c r="J6" s="9">
        <v>1000</v>
      </c>
      <c r="K6" s="9">
        <v>1000</v>
      </c>
      <c r="L6" s="9">
        <v>700</v>
      </c>
      <c r="M6" s="9">
        <v>500</v>
      </c>
      <c r="N6" s="9">
        <v>500</v>
      </c>
      <c r="O6" s="9">
        <v>640</v>
      </c>
    </row>
    <row r="7" spans="1:18" x14ac:dyDescent="0.2">
      <c r="A7" s="8" t="s">
        <v>17</v>
      </c>
      <c r="B7" s="9">
        <v>3800</v>
      </c>
      <c r="C7" s="9">
        <v>300</v>
      </c>
      <c r="D7" s="9">
        <v>300</v>
      </c>
      <c r="E7" s="9">
        <v>3000</v>
      </c>
      <c r="F7" s="9">
        <v>3400</v>
      </c>
      <c r="G7" s="9">
        <v>3500</v>
      </c>
      <c r="H7" s="9">
        <v>3200</v>
      </c>
      <c r="I7" s="9">
        <v>2600</v>
      </c>
      <c r="J7" s="9">
        <v>1700</v>
      </c>
      <c r="K7" s="9">
        <v>1000</v>
      </c>
      <c r="L7" s="9">
        <v>450</v>
      </c>
      <c r="M7" s="9">
        <v>300</v>
      </c>
      <c r="N7" s="9">
        <v>300</v>
      </c>
      <c r="O7" s="9">
        <v>1550</v>
      </c>
    </row>
    <row r="8" spans="1:18" x14ac:dyDescent="0.2">
      <c r="A8" s="8" t="s">
        <v>18</v>
      </c>
      <c r="B8" s="9">
        <v>300</v>
      </c>
      <c r="C8" s="9">
        <v>0</v>
      </c>
      <c r="D8" s="9">
        <v>0</v>
      </c>
      <c r="E8" s="9">
        <v>200</v>
      </c>
      <c r="F8" s="9">
        <v>250</v>
      </c>
      <c r="G8" s="9">
        <v>200</v>
      </c>
      <c r="H8" s="11">
        <v>200</v>
      </c>
      <c r="I8" s="9">
        <v>100</v>
      </c>
      <c r="J8" s="9">
        <v>50</v>
      </c>
      <c r="K8" s="9">
        <v>50</v>
      </c>
      <c r="L8" s="9">
        <v>50</v>
      </c>
      <c r="M8" s="9">
        <v>50</v>
      </c>
      <c r="N8" s="9">
        <v>50</v>
      </c>
      <c r="O8" s="9">
        <v>50</v>
      </c>
    </row>
    <row r="9" spans="1:18" x14ac:dyDescent="0.2">
      <c r="A9" s="8" t="s">
        <v>19</v>
      </c>
      <c r="B9" s="9">
        <v>840</v>
      </c>
      <c r="C9" s="9">
        <v>0</v>
      </c>
      <c r="D9" s="9">
        <v>0</v>
      </c>
      <c r="E9" s="9">
        <v>300</v>
      </c>
      <c r="F9" s="9">
        <v>455</v>
      </c>
      <c r="G9" s="9">
        <v>450</v>
      </c>
      <c r="H9" s="9">
        <v>364</v>
      </c>
      <c r="I9" s="9">
        <v>272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210</v>
      </c>
    </row>
    <row r="10" spans="1:18" x14ac:dyDescent="0.2">
      <c r="A10" s="8" t="s">
        <v>20</v>
      </c>
      <c r="B10" s="9">
        <v>300</v>
      </c>
      <c r="C10" s="9">
        <v>0</v>
      </c>
      <c r="D10" s="9">
        <v>0</v>
      </c>
      <c r="E10" s="9">
        <v>300</v>
      </c>
      <c r="F10" s="9">
        <v>300</v>
      </c>
      <c r="G10" s="9">
        <v>300</v>
      </c>
      <c r="H10" s="9">
        <v>250</v>
      </c>
      <c r="I10" s="9">
        <v>300</v>
      </c>
      <c r="J10" s="9">
        <v>140</v>
      </c>
      <c r="K10" s="9">
        <v>70</v>
      </c>
      <c r="L10" s="9">
        <v>70</v>
      </c>
      <c r="M10" s="9">
        <v>0</v>
      </c>
      <c r="N10" s="9">
        <v>0</v>
      </c>
      <c r="O10" s="9">
        <v>0</v>
      </c>
    </row>
    <row r="11" spans="1:18" x14ac:dyDescent="0.2">
      <c r="A11" s="8" t="s">
        <v>21</v>
      </c>
      <c r="B11" s="9">
        <v>1200</v>
      </c>
      <c r="C11" s="9">
        <v>50</v>
      </c>
      <c r="D11" s="12">
        <v>0</v>
      </c>
      <c r="E11" s="12">
        <v>1000</v>
      </c>
      <c r="F11" s="12">
        <v>1200</v>
      </c>
      <c r="G11" s="12">
        <v>1100</v>
      </c>
      <c r="H11" s="9">
        <v>1000</v>
      </c>
      <c r="I11" s="9">
        <v>700</v>
      </c>
      <c r="J11" s="9">
        <v>500</v>
      </c>
      <c r="K11" s="9">
        <v>350</v>
      </c>
      <c r="L11" s="9">
        <v>120</v>
      </c>
      <c r="M11" s="9">
        <v>50</v>
      </c>
      <c r="N11" s="9">
        <v>50</v>
      </c>
      <c r="O11" s="9">
        <v>450</v>
      </c>
    </row>
    <row r="12" spans="1:18" x14ac:dyDescent="0.2">
      <c r="A12" s="8" t="s">
        <v>22</v>
      </c>
      <c r="B12" s="9">
        <v>4300</v>
      </c>
      <c r="C12" s="9">
        <v>430</v>
      </c>
      <c r="D12" s="9">
        <v>430</v>
      </c>
      <c r="E12" s="9">
        <v>2000</v>
      </c>
      <c r="F12" s="9">
        <v>3000</v>
      </c>
      <c r="G12" s="9">
        <v>3000</v>
      </c>
      <c r="H12" s="9">
        <v>2562</v>
      </c>
      <c r="I12" s="9">
        <v>1758</v>
      </c>
      <c r="J12" s="9">
        <v>1150</v>
      </c>
      <c r="K12" s="9">
        <v>590</v>
      </c>
      <c r="L12" s="9">
        <v>536</v>
      </c>
      <c r="M12" s="9">
        <v>405</v>
      </c>
      <c r="N12" s="9">
        <v>405</v>
      </c>
      <c r="O12" s="9">
        <v>1212</v>
      </c>
    </row>
    <row r="13" spans="1:18" x14ac:dyDescent="0.2">
      <c r="A13" s="8" t="s">
        <v>23</v>
      </c>
      <c r="B13" s="9">
        <v>6500</v>
      </c>
      <c r="C13" s="9">
        <v>230</v>
      </c>
      <c r="D13" s="9">
        <v>200</v>
      </c>
      <c r="E13" s="9">
        <v>2500</v>
      </c>
      <c r="F13" s="9">
        <v>4750</v>
      </c>
      <c r="G13" s="9">
        <v>5200</v>
      </c>
      <c r="H13" s="9">
        <v>5000</v>
      </c>
      <c r="I13" s="9">
        <v>3500</v>
      </c>
      <c r="J13" s="9">
        <v>2000</v>
      </c>
      <c r="K13" s="9">
        <v>800</v>
      </c>
      <c r="L13" s="9"/>
      <c r="M13" s="9"/>
      <c r="N13" s="9"/>
      <c r="O13" s="9"/>
    </row>
    <row r="14" spans="1:18" x14ac:dyDescent="0.2">
      <c r="A14" s="8" t="s">
        <v>24</v>
      </c>
      <c r="B14" s="9">
        <v>360</v>
      </c>
      <c r="C14" s="9">
        <v>230</v>
      </c>
      <c r="D14" s="9">
        <v>250</v>
      </c>
      <c r="E14" s="9">
        <v>300</v>
      </c>
      <c r="F14" s="9">
        <v>360</v>
      </c>
      <c r="G14" s="9">
        <v>360</v>
      </c>
      <c r="H14" s="9">
        <v>247</v>
      </c>
      <c r="I14" s="9">
        <v>247</v>
      </c>
      <c r="J14" s="9">
        <v>150</v>
      </c>
      <c r="K14" s="9">
        <v>100</v>
      </c>
      <c r="L14" s="9">
        <v>27</v>
      </c>
      <c r="M14" s="9">
        <v>74</v>
      </c>
      <c r="N14" s="9">
        <v>74</v>
      </c>
      <c r="O14" s="9">
        <v>209</v>
      </c>
    </row>
    <row r="15" spans="1:18" x14ac:dyDescent="0.2">
      <c r="A15" s="8" t="s">
        <v>25</v>
      </c>
      <c r="B15" s="9">
        <v>450</v>
      </c>
      <c r="C15" s="9">
        <v>210</v>
      </c>
      <c r="D15" s="9">
        <v>225</v>
      </c>
      <c r="E15" s="9">
        <v>300</v>
      </c>
      <c r="F15" s="9">
        <v>450</v>
      </c>
      <c r="G15" s="9">
        <v>450</v>
      </c>
      <c r="H15" s="9">
        <v>446</v>
      </c>
      <c r="I15" s="9">
        <v>370</v>
      </c>
      <c r="J15" s="9">
        <v>350</v>
      </c>
      <c r="K15" s="9">
        <v>350</v>
      </c>
      <c r="L15" s="9">
        <v>262</v>
      </c>
      <c r="M15" s="9">
        <v>200</v>
      </c>
      <c r="N15" s="9">
        <v>200</v>
      </c>
      <c r="O15" s="9">
        <v>333</v>
      </c>
    </row>
    <row r="16" spans="1:18" x14ac:dyDescent="0.2">
      <c r="A16" s="8" t="s">
        <v>26</v>
      </c>
      <c r="B16" s="9">
        <v>360</v>
      </c>
      <c r="C16" s="9">
        <v>100</v>
      </c>
      <c r="D16" s="9">
        <v>150</v>
      </c>
      <c r="E16" s="9">
        <v>200</v>
      </c>
      <c r="F16" s="9">
        <v>360</v>
      </c>
      <c r="G16" s="9">
        <v>360</v>
      </c>
      <c r="H16" s="9">
        <v>238</v>
      </c>
      <c r="I16" s="9">
        <v>167</v>
      </c>
      <c r="J16" s="9">
        <v>130</v>
      </c>
      <c r="K16" s="9">
        <v>100</v>
      </c>
      <c r="L16" s="9">
        <v>154</v>
      </c>
      <c r="M16" s="9">
        <v>135</v>
      </c>
      <c r="N16" s="9">
        <v>135</v>
      </c>
      <c r="O16" s="9">
        <v>222</v>
      </c>
    </row>
    <row r="17" spans="1:15" x14ac:dyDescent="0.2">
      <c r="A17" s="8" t="s">
        <v>27</v>
      </c>
      <c r="B17" s="9">
        <v>600</v>
      </c>
      <c r="C17" s="9">
        <v>450</v>
      </c>
      <c r="D17" s="9">
        <v>500</v>
      </c>
      <c r="E17" s="9">
        <v>500</v>
      </c>
      <c r="F17" s="9">
        <v>600</v>
      </c>
      <c r="G17" s="9">
        <v>600</v>
      </c>
      <c r="H17" s="9">
        <v>500</v>
      </c>
      <c r="I17" s="9">
        <v>400</v>
      </c>
      <c r="J17" s="9">
        <v>350</v>
      </c>
      <c r="K17" s="9">
        <v>400</v>
      </c>
      <c r="L17" s="9">
        <v>400</v>
      </c>
      <c r="M17" s="9">
        <v>400</v>
      </c>
      <c r="N17" s="9">
        <v>400</v>
      </c>
      <c r="O17" s="9">
        <v>400</v>
      </c>
    </row>
    <row r="18" spans="1:15" x14ac:dyDescent="0.2">
      <c r="A18" s="8" t="s">
        <v>28</v>
      </c>
      <c r="B18" s="9">
        <v>2500</v>
      </c>
      <c r="C18" s="9">
        <v>633</v>
      </c>
      <c r="D18" s="9">
        <v>873</v>
      </c>
      <c r="E18" s="9">
        <v>1800</v>
      </c>
      <c r="F18" s="9">
        <v>2100</v>
      </c>
      <c r="G18" s="9">
        <v>2100</v>
      </c>
      <c r="H18" s="9">
        <v>1977</v>
      </c>
      <c r="I18" s="9">
        <v>1631</v>
      </c>
      <c r="J18" s="9">
        <v>1150</v>
      </c>
      <c r="K18" s="9">
        <v>815</v>
      </c>
      <c r="L18" s="9">
        <v>315</v>
      </c>
      <c r="M18" s="9">
        <v>50</v>
      </c>
      <c r="N18" s="9">
        <v>50</v>
      </c>
      <c r="O18" s="9">
        <v>520</v>
      </c>
    </row>
    <row r="19" spans="1:15" x14ac:dyDescent="0.2">
      <c r="A19" s="8" t="s">
        <v>29</v>
      </c>
      <c r="B19" s="9">
        <v>600</v>
      </c>
      <c r="C19" s="9">
        <v>103</v>
      </c>
      <c r="D19" s="9">
        <v>109</v>
      </c>
      <c r="E19" s="9">
        <v>200</v>
      </c>
      <c r="F19" s="9">
        <v>350</v>
      </c>
      <c r="G19" s="9">
        <v>500</v>
      </c>
      <c r="H19" s="9">
        <v>540</v>
      </c>
      <c r="I19" s="9">
        <v>380</v>
      </c>
      <c r="J19" s="9">
        <v>300</v>
      </c>
      <c r="K19" s="9">
        <v>194</v>
      </c>
      <c r="L19" s="9"/>
      <c r="M19" s="9"/>
      <c r="N19" s="9"/>
      <c r="O19" s="9"/>
    </row>
    <row r="20" spans="1:15" x14ac:dyDescent="0.2">
      <c r="A20" s="13" t="s">
        <v>30</v>
      </c>
      <c r="B20" s="9">
        <v>650</v>
      </c>
      <c r="C20" s="9">
        <v>0</v>
      </c>
      <c r="D20" s="9">
        <v>0</v>
      </c>
      <c r="E20" s="9">
        <v>500</v>
      </c>
      <c r="F20" s="9">
        <v>600</v>
      </c>
      <c r="G20" s="9">
        <v>600</v>
      </c>
      <c r="H20" s="9">
        <v>550</v>
      </c>
      <c r="I20" s="9">
        <v>300</v>
      </c>
      <c r="J20" s="9">
        <v>150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3.5" thickBot="1" x14ac:dyDescent="0.25">
      <c r="A21" s="1"/>
      <c r="B21" s="14">
        <f t="shared" ref="B21:O21" si="0">SUM(B3:B20)</f>
        <v>41860</v>
      </c>
      <c r="C21" s="15">
        <f t="shared" si="0"/>
        <v>3691</v>
      </c>
      <c r="D21" s="15">
        <f t="shared" si="0"/>
        <v>4067</v>
      </c>
      <c r="E21" s="15">
        <f t="shared" si="0"/>
        <v>19900</v>
      </c>
      <c r="F21" s="15">
        <f t="shared" si="0"/>
        <v>29275</v>
      </c>
      <c r="G21" s="15">
        <f t="shared" si="0"/>
        <v>29620</v>
      </c>
      <c r="H21" s="15">
        <f t="shared" si="0"/>
        <v>27374</v>
      </c>
      <c r="I21" s="15">
        <f t="shared" si="0"/>
        <v>21125</v>
      </c>
      <c r="J21" s="15">
        <f t="shared" si="0"/>
        <v>13820</v>
      </c>
      <c r="K21" s="15">
        <f t="shared" si="0"/>
        <v>8819</v>
      </c>
      <c r="L21" s="15">
        <f t="shared" si="0"/>
        <v>5684</v>
      </c>
      <c r="M21" s="15">
        <f t="shared" si="0"/>
        <v>4164</v>
      </c>
      <c r="N21" s="15">
        <f t="shared" si="0"/>
        <v>4164</v>
      </c>
      <c r="O21" s="15">
        <f t="shared" si="0"/>
        <v>8896</v>
      </c>
    </row>
    <row r="22" spans="1:15" x14ac:dyDescent="0.2">
      <c r="A22" s="16" t="s">
        <v>31</v>
      </c>
      <c r="B22" s="17"/>
      <c r="C22" s="18">
        <f t="shared" ref="C22:O22" si="1">+C21/$B21</f>
        <v>8.8174868609651222E-2</v>
      </c>
      <c r="D22" s="18">
        <f t="shared" si="1"/>
        <v>9.7157190635451501E-2</v>
      </c>
      <c r="E22" s="18">
        <f t="shared" si="1"/>
        <v>0.47539417104634496</v>
      </c>
      <c r="F22" s="18">
        <f t="shared" si="1"/>
        <v>0.69935499283325375</v>
      </c>
      <c r="G22" s="18">
        <f t="shared" si="1"/>
        <v>0.70759675107501196</v>
      </c>
      <c r="H22" s="18">
        <f t="shared" si="1"/>
        <v>0.65394171046344962</v>
      </c>
      <c r="I22" s="18">
        <f t="shared" si="1"/>
        <v>0.50465838509316774</v>
      </c>
      <c r="J22" s="18">
        <f t="shared" si="1"/>
        <v>0.33014811275680839</v>
      </c>
      <c r="K22" s="18">
        <f t="shared" si="1"/>
        <v>0.2106784519827998</v>
      </c>
      <c r="L22" s="18">
        <f t="shared" si="1"/>
        <v>0.13578595317725753</v>
      </c>
      <c r="M22" s="18">
        <f t="shared" si="1"/>
        <v>9.9474438604873386E-2</v>
      </c>
      <c r="N22" s="18">
        <f t="shared" si="1"/>
        <v>9.9474438604873386E-2</v>
      </c>
      <c r="O22" s="18">
        <f t="shared" si="1"/>
        <v>0.21251791686574295</v>
      </c>
    </row>
    <row r="23" spans="1:15" x14ac:dyDescent="0.2">
      <c r="A23" s="1" t="s">
        <v>32</v>
      </c>
      <c r="B23" s="17">
        <f>+B3+B4+B5+B6+B7+B8+B9+B10+B11+B12+B13+B16+B18+B20</f>
        <v>39850</v>
      </c>
      <c r="C23" s="19">
        <f t="shared" ref="C23:L23" si="2">+(C3+C4+C5+C6+C7+C8+C9+C10+C11+C12+C13+C16+C18+C20)/$B23</f>
        <v>6.7703889585947308E-2</v>
      </c>
      <c r="D23" s="19">
        <f t="shared" si="2"/>
        <v>7.4855708908406524E-2</v>
      </c>
      <c r="E23" s="19">
        <f t="shared" si="2"/>
        <v>0.46675031367628605</v>
      </c>
      <c r="F23" s="19">
        <f t="shared" si="2"/>
        <v>0.69046424090338765</v>
      </c>
      <c r="G23" s="19">
        <f t="shared" si="2"/>
        <v>0.69535759096612293</v>
      </c>
      <c r="H23" s="19">
        <f t="shared" si="2"/>
        <v>0.64343789209535762</v>
      </c>
      <c r="I23" s="19">
        <f t="shared" si="2"/>
        <v>0.49505646173149309</v>
      </c>
      <c r="J23" s="19">
        <f t="shared" si="2"/>
        <v>0.31794228356336263</v>
      </c>
      <c r="K23" s="19">
        <f t="shared" si="2"/>
        <v>0.19510664993726473</v>
      </c>
      <c r="L23" s="19">
        <f t="shared" si="2"/>
        <v>0.12534504391468004</v>
      </c>
      <c r="M23" s="19">
        <f>+(M3+M4+M5+M6+M7+M8+M9+M10+L11+M12+M13+M16+M18+M20)/$B23</f>
        <v>8.9335006273525724E-2</v>
      </c>
      <c r="N23" s="19">
        <f>+(N3+N4+N5+N6+N7+N8+N9+N10+M11+N12+N13+N16+N18+N20)/$B23</f>
        <v>8.7578419071518199E-2</v>
      </c>
      <c r="O23" s="19">
        <f>+(O3+O4+O5+O6+O7+O8+O9+O10+O11+O12+O13+O16+O18+O20)/$B23</f>
        <v>0.19959849435382684</v>
      </c>
    </row>
    <row r="24" spans="1:15" hidden="1" x14ac:dyDescent="0.2">
      <c r="A24" s="20"/>
      <c r="B24" s="17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idden="1" x14ac:dyDescent="0.2">
      <c r="A25" s="20"/>
      <c r="B25" s="17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20" t="s">
        <v>33</v>
      </c>
      <c r="B26" s="17">
        <f>+B14+B15+B17+B19</f>
        <v>2010</v>
      </c>
      <c r="C26" s="21">
        <f t="shared" ref="C26:O26" si="3">+(C14+C15+C17+C19)/$B26</f>
        <v>0.49402985074626865</v>
      </c>
      <c r="D26" s="21">
        <f t="shared" si="3"/>
        <v>0.53930348258706473</v>
      </c>
      <c r="E26" s="21">
        <f t="shared" si="3"/>
        <v>0.64676616915422891</v>
      </c>
      <c r="F26" s="21">
        <f t="shared" si="3"/>
        <v>0.87562189054726369</v>
      </c>
      <c r="G26" s="21">
        <f t="shared" si="3"/>
        <v>0.95024875621890548</v>
      </c>
      <c r="H26" s="21">
        <f t="shared" si="3"/>
        <v>0.8621890547263682</v>
      </c>
      <c r="I26" s="21">
        <f t="shared" si="3"/>
        <v>0.69502487562189053</v>
      </c>
      <c r="J26" s="21">
        <f t="shared" si="3"/>
        <v>0.57213930348258701</v>
      </c>
      <c r="K26" s="21">
        <f t="shared" si="3"/>
        <v>0.5194029850746269</v>
      </c>
      <c r="L26" s="21">
        <f t="shared" si="3"/>
        <v>0.3427860696517413</v>
      </c>
      <c r="M26" s="21">
        <f t="shared" si="3"/>
        <v>0.3353233830845771</v>
      </c>
      <c r="N26" s="21">
        <f t="shared" si="3"/>
        <v>0.3353233830845771</v>
      </c>
      <c r="O26" s="21">
        <f t="shared" si="3"/>
        <v>0.46865671641791046</v>
      </c>
    </row>
    <row r="27" spans="1:15" hidden="1" x14ac:dyDescent="0.2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">
      <c r="A28" s="1"/>
      <c r="B28" s="1"/>
      <c r="C28" s="5" t="s">
        <v>12</v>
      </c>
      <c r="D28" s="4" t="s">
        <v>1</v>
      </c>
      <c r="E28" s="5" t="s">
        <v>2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11</v>
      </c>
      <c r="O28" s="5" t="s">
        <v>12</v>
      </c>
    </row>
    <row r="29" spans="1:15" x14ac:dyDescent="0.2">
      <c r="A29" s="20"/>
      <c r="B29" s="1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20" t="s">
        <v>34</v>
      </c>
      <c r="B30" s="1"/>
      <c r="C30" s="17"/>
      <c r="D30" s="15">
        <v>8210</v>
      </c>
      <c r="E30" s="15">
        <v>18060</v>
      </c>
      <c r="F30" s="15">
        <v>26030</v>
      </c>
      <c r="G30" s="15">
        <v>25580</v>
      </c>
      <c r="H30" s="15">
        <v>22950</v>
      </c>
      <c r="I30" s="15">
        <v>18390</v>
      </c>
      <c r="J30" s="15">
        <v>12780</v>
      </c>
      <c r="K30" s="15">
        <v>7120</v>
      </c>
      <c r="L30" s="15">
        <v>3680</v>
      </c>
      <c r="M30" s="15">
        <v>2210</v>
      </c>
      <c r="N30" s="15">
        <v>2750</v>
      </c>
      <c r="O30" s="15">
        <v>18470</v>
      </c>
    </row>
    <row r="31" spans="1:15" x14ac:dyDescent="0.2">
      <c r="A31" s="24" t="s">
        <v>35</v>
      </c>
      <c r="B31" s="1"/>
      <c r="C31" s="1"/>
      <c r="D31" s="17">
        <v>23400</v>
      </c>
      <c r="E31" s="17">
        <v>32400</v>
      </c>
      <c r="F31" s="17">
        <v>33200</v>
      </c>
      <c r="G31" s="17">
        <v>31500</v>
      </c>
      <c r="H31" s="17">
        <v>28000</v>
      </c>
      <c r="I31" s="17">
        <v>23200</v>
      </c>
      <c r="J31" s="17">
        <v>15800</v>
      </c>
      <c r="K31" s="17">
        <v>9600</v>
      </c>
      <c r="L31" s="17">
        <v>6800</v>
      </c>
      <c r="M31" s="17">
        <v>4200</v>
      </c>
      <c r="N31" s="17">
        <v>4100</v>
      </c>
      <c r="O31" s="17">
        <v>4200</v>
      </c>
    </row>
    <row r="32" spans="1:15" x14ac:dyDescent="0.2">
      <c r="A32" s="24" t="s">
        <v>36</v>
      </c>
      <c r="B32" s="1"/>
      <c r="C32" s="1"/>
      <c r="D32" s="17">
        <v>11800</v>
      </c>
      <c r="E32" s="17">
        <v>18200</v>
      </c>
      <c r="F32" s="17">
        <v>29600</v>
      </c>
      <c r="G32" s="17">
        <v>30100</v>
      </c>
      <c r="H32" s="17">
        <v>26600</v>
      </c>
      <c r="I32" s="17">
        <v>21400</v>
      </c>
      <c r="J32" s="17">
        <v>13800</v>
      </c>
      <c r="K32" s="17">
        <v>9100</v>
      </c>
      <c r="L32" s="17">
        <v>5600</v>
      </c>
      <c r="M32" s="17">
        <v>3700</v>
      </c>
      <c r="N32" s="17">
        <v>3100</v>
      </c>
      <c r="O32" s="17">
        <v>3000</v>
      </c>
    </row>
    <row r="33" spans="1:15" x14ac:dyDescent="0.2">
      <c r="A33" s="24" t="s">
        <v>37</v>
      </c>
      <c r="B33" s="1" t="s">
        <v>38</v>
      </c>
      <c r="C33" s="1"/>
      <c r="D33" s="15">
        <v>4450</v>
      </c>
      <c r="E33" s="15">
        <v>16490</v>
      </c>
      <c r="F33" s="15">
        <v>28220</v>
      </c>
      <c r="G33" s="15">
        <v>29830</v>
      </c>
      <c r="H33" s="15">
        <v>27430</v>
      </c>
      <c r="I33" s="15">
        <v>23440</v>
      </c>
      <c r="J33" s="15">
        <v>15730</v>
      </c>
      <c r="K33" s="15">
        <v>9980</v>
      </c>
      <c r="L33" s="15">
        <v>6950</v>
      </c>
      <c r="M33" s="15">
        <v>5280</v>
      </c>
      <c r="N33" s="15">
        <v>5360</v>
      </c>
      <c r="O33" s="15">
        <v>8360</v>
      </c>
    </row>
    <row r="34" spans="1:15" x14ac:dyDescent="0.2">
      <c r="A34" s="24" t="s">
        <v>39</v>
      </c>
      <c r="B34" s="1"/>
      <c r="C34" s="1"/>
      <c r="D34" s="17">
        <v>23140</v>
      </c>
      <c r="E34" s="17">
        <v>29010</v>
      </c>
      <c r="F34" s="17">
        <v>37570</v>
      </c>
      <c r="G34" s="17">
        <v>37270</v>
      </c>
      <c r="H34" s="17">
        <v>33300</v>
      </c>
      <c r="I34" s="17">
        <v>28330</v>
      </c>
      <c r="J34" s="17">
        <v>20880</v>
      </c>
      <c r="K34" s="17">
        <v>14675</v>
      </c>
      <c r="L34" s="17">
        <v>10810</v>
      </c>
      <c r="M34" s="17">
        <v>8905</v>
      </c>
      <c r="N34" s="17">
        <v>7940</v>
      </c>
      <c r="O34" s="17">
        <v>7515</v>
      </c>
    </row>
    <row r="35" spans="1:15" x14ac:dyDescent="0.2">
      <c r="A35" s="24" t="s">
        <v>40</v>
      </c>
      <c r="B35" s="1"/>
      <c r="C35" s="1"/>
      <c r="D35" s="17">
        <v>10040</v>
      </c>
      <c r="E35" s="17">
        <v>12950</v>
      </c>
      <c r="F35" s="17">
        <v>15345</v>
      </c>
      <c r="G35" s="17">
        <v>16060</v>
      </c>
      <c r="H35" s="17">
        <v>14515</v>
      </c>
      <c r="I35" s="17">
        <v>10135</v>
      </c>
      <c r="J35" s="17">
        <v>7225</v>
      </c>
      <c r="K35" s="17">
        <v>4710</v>
      </c>
      <c r="L35" s="17">
        <v>2895</v>
      </c>
      <c r="M35" s="17">
        <v>2060</v>
      </c>
      <c r="N35" s="17">
        <v>2110</v>
      </c>
      <c r="O35" s="17">
        <v>2800</v>
      </c>
    </row>
    <row r="36" spans="1:15" x14ac:dyDescent="0.2">
      <c r="A36" s="24" t="s">
        <v>41</v>
      </c>
      <c r="B36" s="1"/>
      <c r="C36" s="1"/>
      <c r="D36" s="17">
        <v>20800</v>
      </c>
      <c r="E36" s="17">
        <v>28830</v>
      </c>
      <c r="F36" s="17">
        <v>32630</v>
      </c>
      <c r="G36" s="17">
        <v>33100</v>
      </c>
      <c r="H36" s="17">
        <v>28370</v>
      </c>
      <c r="I36" s="17">
        <v>22400</v>
      </c>
      <c r="J36" s="17">
        <v>16950</v>
      </c>
      <c r="K36" s="17">
        <v>9150</v>
      </c>
      <c r="L36" s="17">
        <v>6150</v>
      </c>
      <c r="M36" s="17">
        <v>4500</v>
      </c>
      <c r="N36" s="17">
        <v>3840</v>
      </c>
      <c r="O36" s="17">
        <v>4900</v>
      </c>
    </row>
    <row r="37" spans="1:15" x14ac:dyDescent="0.2">
      <c r="A37" s="24" t="s">
        <v>42</v>
      </c>
      <c r="B37" s="1"/>
      <c r="C37" s="1"/>
      <c r="D37" s="17">
        <v>8000</v>
      </c>
      <c r="E37" s="17">
        <v>14130</v>
      </c>
      <c r="F37" s="17">
        <v>15810</v>
      </c>
      <c r="G37" s="17">
        <v>15900</v>
      </c>
      <c r="H37" s="17">
        <v>14060</v>
      </c>
      <c r="I37" s="17">
        <v>11030</v>
      </c>
      <c r="J37" s="17">
        <v>8200</v>
      </c>
      <c r="K37" s="17">
        <v>5340</v>
      </c>
      <c r="L37" s="17">
        <v>3490</v>
      </c>
      <c r="M37" s="17">
        <v>2890</v>
      </c>
      <c r="N37" s="17">
        <v>3430</v>
      </c>
      <c r="O37" s="17">
        <v>4985</v>
      </c>
    </row>
    <row r="38" spans="1:15" x14ac:dyDescent="0.2">
      <c r="A38" s="24" t="s">
        <v>43</v>
      </c>
      <c r="B38" s="1"/>
      <c r="C38" s="1"/>
      <c r="D38" s="17">
        <v>13360</v>
      </c>
      <c r="E38" s="17">
        <v>17655</v>
      </c>
      <c r="F38" s="17">
        <v>23290</v>
      </c>
      <c r="G38" s="17">
        <v>28480</v>
      </c>
      <c r="H38" s="17">
        <v>26790</v>
      </c>
      <c r="I38" s="17">
        <v>22810</v>
      </c>
      <c r="J38" s="17">
        <v>17010</v>
      </c>
      <c r="K38" s="17">
        <v>12205</v>
      </c>
      <c r="L38" s="17">
        <v>8220</v>
      </c>
      <c r="M38" s="17">
        <v>7000</v>
      </c>
      <c r="N38" s="17">
        <v>6245</v>
      </c>
      <c r="O38" s="17">
        <v>12005</v>
      </c>
    </row>
    <row r="39" spans="1:15" x14ac:dyDescent="0.2">
      <c r="A39" s="24" t="s">
        <v>44</v>
      </c>
      <c r="D39" s="17">
        <v>16975</v>
      </c>
      <c r="E39" s="17">
        <v>39310</v>
      </c>
      <c r="F39" s="17">
        <v>39630</v>
      </c>
      <c r="G39" s="17">
        <v>39630</v>
      </c>
      <c r="H39" s="17">
        <v>36800</v>
      </c>
      <c r="I39" s="17">
        <v>30360</v>
      </c>
      <c r="J39" s="17">
        <v>23490</v>
      </c>
      <c r="K39" s="17">
        <v>15975</v>
      </c>
      <c r="L39" s="17">
        <v>12880</v>
      </c>
      <c r="M39" s="17">
        <v>10860</v>
      </c>
      <c r="N39" s="17">
        <v>9930</v>
      </c>
      <c r="O39" s="17">
        <v>10060</v>
      </c>
    </row>
    <row r="40" spans="1:15" x14ac:dyDescent="0.2">
      <c r="A40" s="24" t="s">
        <v>45</v>
      </c>
      <c r="D40" s="17">
        <v>33700</v>
      </c>
      <c r="E40" s="17">
        <v>39930</v>
      </c>
      <c r="F40" s="17">
        <v>40030</v>
      </c>
      <c r="G40" s="17">
        <v>37860</v>
      </c>
      <c r="H40" s="17">
        <v>32418</v>
      </c>
      <c r="I40" s="17">
        <v>23915</v>
      </c>
      <c r="J40" s="17">
        <v>17415</v>
      </c>
      <c r="K40" s="17">
        <v>12105</v>
      </c>
      <c r="L40" s="17">
        <v>8270</v>
      </c>
      <c r="M40" s="17">
        <v>6750</v>
      </c>
      <c r="N40" s="17">
        <v>6140</v>
      </c>
      <c r="O40" s="17">
        <v>6140</v>
      </c>
    </row>
    <row r="41" spans="1:15" x14ac:dyDescent="0.2">
      <c r="A41" s="24" t="s">
        <v>46</v>
      </c>
      <c r="D41" s="17">
        <v>12010</v>
      </c>
      <c r="E41" s="17">
        <v>33060</v>
      </c>
      <c r="F41" s="17">
        <v>34520</v>
      </c>
      <c r="G41" s="17">
        <v>32160</v>
      </c>
      <c r="H41" s="17">
        <v>28935</v>
      </c>
      <c r="I41" s="17">
        <v>21755</v>
      </c>
      <c r="J41" s="17">
        <v>15720</v>
      </c>
      <c r="K41" s="17">
        <v>9600</v>
      </c>
      <c r="L41" s="17">
        <v>5880</v>
      </c>
      <c r="M41" s="17">
        <v>4750</v>
      </c>
      <c r="N41" s="17">
        <v>4800</v>
      </c>
      <c r="O41" s="17">
        <v>5900</v>
      </c>
    </row>
    <row r="42" spans="1:15" x14ac:dyDescent="0.2">
      <c r="A42" s="24" t="s">
        <v>47</v>
      </c>
      <c r="D42" s="17">
        <v>11750</v>
      </c>
      <c r="E42" s="17">
        <v>20110</v>
      </c>
      <c r="F42" s="17">
        <v>23060</v>
      </c>
      <c r="G42" s="17">
        <v>24540</v>
      </c>
      <c r="H42" s="17">
        <v>20980</v>
      </c>
      <c r="I42" s="17">
        <v>15900</v>
      </c>
      <c r="J42" s="17">
        <v>11370</v>
      </c>
      <c r="K42" s="17">
        <v>6100</v>
      </c>
      <c r="L42" s="17">
        <v>2410</v>
      </c>
      <c r="M42" s="17">
        <v>2010</v>
      </c>
      <c r="N42" s="17">
        <v>2130</v>
      </c>
      <c r="O42" s="17">
        <v>3390</v>
      </c>
    </row>
    <row r="43" spans="1:15" x14ac:dyDescent="0.2">
      <c r="A43" s="24" t="s">
        <v>48</v>
      </c>
      <c r="D43" s="17">
        <v>5580</v>
      </c>
      <c r="E43" s="17">
        <v>19832</v>
      </c>
      <c r="F43" s="17">
        <v>26740</v>
      </c>
      <c r="G43" s="17">
        <v>26808</v>
      </c>
      <c r="H43" s="17">
        <v>24313</v>
      </c>
      <c r="I43" s="17">
        <v>17856</v>
      </c>
      <c r="J43" s="17">
        <v>11884</v>
      </c>
      <c r="K43" s="17">
        <v>7013</v>
      </c>
      <c r="L43" s="17">
        <v>3605</v>
      </c>
      <c r="M43" s="17">
        <v>1615</v>
      </c>
      <c r="N43" s="17">
        <v>1775</v>
      </c>
      <c r="O43" s="17">
        <v>3000</v>
      </c>
    </row>
    <row r="44" spans="1:15" x14ac:dyDescent="0.2">
      <c r="A44" s="24" t="s">
        <v>49</v>
      </c>
      <c r="D44" s="17">
        <v>8370</v>
      </c>
      <c r="E44" s="17">
        <v>16740</v>
      </c>
      <c r="F44" s="17">
        <v>19105</v>
      </c>
      <c r="G44" s="17">
        <v>18775</v>
      </c>
      <c r="H44" s="17">
        <v>16244</v>
      </c>
      <c r="I44" s="17">
        <v>12835</v>
      </c>
      <c r="J44" s="17">
        <v>9142</v>
      </c>
      <c r="K44" s="17">
        <v>5061</v>
      </c>
      <c r="L44" s="17">
        <v>3620</v>
      </c>
      <c r="M44" s="17">
        <v>2778</v>
      </c>
      <c r="N44" s="17">
        <v>2876</v>
      </c>
      <c r="O44" s="17">
        <v>3691</v>
      </c>
    </row>
    <row r="45" spans="1:15" x14ac:dyDescent="0.2">
      <c r="A45" s="24" t="s">
        <v>50</v>
      </c>
      <c r="D45" s="17">
        <f t="shared" ref="D45:O45" si="4">+D21</f>
        <v>4067</v>
      </c>
      <c r="E45" s="17">
        <f t="shared" si="4"/>
        <v>19900</v>
      </c>
      <c r="F45" s="17">
        <f t="shared" si="4"/>
        <v>29275</v>
      </c>
      <c r="G45" s="17">
        <f t="shared" si="4"/>
        <v>29620</v>
      </c>
      <c r="H45" s="17">
        <f t="shared" si="4"/>
        <v>27374</v>
      </c>
      <c r="I45" s="17">
        <f t="shared" si="4"/>
        <v>21125</v>
      </c>
      <c r="J45" s="17">
        <f t="shared" si="4"/>
        <v>13820</v>
      </c>
      <c r="K45" s="17">
        <f t="shared" si="4"/>
        <v>8819</v>
      </c>
      <c r="L45" s="17">
        <f t="shared" si="4"/>
        <v>5684</v>
      </c>
      <c r="M45" s="17">
        <f t="shared" si="4"/>
        <v>4164</v>
      </c>
      <c r="N45" s="17">
        <f t="shared" si="4"/>
        <v>4164</v>
      </c>
      <c r="O45" s="17">
        <f t="shared" si="4"/>
        <v>8896</v>
      </c>
    </row>
    <row r="46" spans="1:15" x14ac:dyDescent="0.2">
      <c r="A46" s="24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phoneticPr fontId="0" type="noConversion"/>
  <pageMargins left="0.45" right="0.19" top="0.81" bottom="0.13" header="0.46" footer="0.5"/>
  <pageSetup paperSize="9" orientation="landscape" r:id="rId1"/>
  <headerFooter alignWithMargins="0">
    <oddHeader>&amp;A&amp;Rעמוד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rightToLeft="1" workbookViewId="0">
      <selection activeCell="C22" sqref="C22"/>
    </sheetView>
  </sheetViews>
  <sheetFormatPr defaultRowHeight="12.75" x14ac:dyDescent="0.2"/>
  <cols>
    <col min="1" max="16384" width="9.140625" style="73"/>
  </cols>
  <sheetData>
    <row r="1" spans="1:15" x14ac:dyDescent="0.2">
      <c r="A1" s="69"/>
      <c r="B1" s="70" t="s">
        <v>0</v>
      </c>
      <c r="C1" s="71">
        <v>38322</v>
      </c>
      <c r="D1" s="72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</row>
    <row r="2" spans="1:15" x14ac:dyDescent="0.2">
      <c r="A2" s="69"/>
      <c r="B2" s="69"/>
      <c r="C2" s="69"/>
      <c r="D2" s="69"/>
      <c r="E2" s="69"/>
      <c r="F2" s="69"/>
      <c r="G2" s="69"/>
      <c r="H2" s="74"/>
      <c r="I2" s="69"/>
      <c r="J2" s="69"/>
      <c r="K2" s="69"/>
      <c r="L2" s="69"/>
      <c r="M2" s="69"/>
      <c r="N2" s="69"/>
      <c r="O2" s="69"/>
    </row>
    <row r="3" spans="1:15" x14ac:dyDescent="0.2">
      <c r="A3" s="20" t="s">
        <v>13</v>
      </c>
      <c r="B3" s="17">
        <v>5000</v>
      </c>
      <c r="C3" s="1"/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69">
        <v>0</v>
      </c>
      <c r="O3" s="69">
        <v>0</v>
      </c>
    </row>
    <row r="4" spans="1:15" x14ac:dyDescent="0.2">
      <c r="A4" s="20" t="s">
        <v>14</v>
      </c>
      <c r="B4" s="17">
        <v>7500</v>
      </c>
      <c r="C4" s="1"/>
      <c r="D4" s="17">
        <v>900</v>
      </c>
      <c r="E4" s="17">
        <v>2100</v>
      </c>
      <c r="F4" s="17">
        <v>2100</v>
      </c>
      <c r="G4" s="17">
        <v>2000</v>
      </c>
      <c r="H4" s="17">
        <v>1500</v>
      </c>
      <c r="I4" s="1">
        <v>1050</v>
      </c>
      <c r="J4" s="1">
        <v>200</v>
      </c>
      <c r="K4" s="1">
        <v>50</v>
      </c>
      <c r="L4" s="1">
        <v>50</v>
      </c>
      <c r="M4" s="1">
        <v>50</v>
      </c>
      <c r="N4" s="69">
        <v>50</v>
      </c>
      <c r="O4" s="69">
        <v>180</v>
      </c>
    </row>
    <row r="5" spans="1:15" x14ac:dyDescent="0.2">
      <c r="A5" s="20" t="s">
        <v>15</v>
      </c>
      <c r="B5" s="17">
        <v>5000</v>
      </c>
      <c r="C5" s="1"/>
      <c r="D5" s="17">
        <v>600</v>
      </c>
      <c r="E5" s="17">
        <v>1150</v>
      </c>
      <c r="F5" s="17">
        <v>1400</v>
      </c>
      <c r="G5" s="17">
        <v>1300</v>
      </c>
      <c r="H5" s="17">
        <v>1200</v>
      </c>
      <c r="I5" s="1">
        <v>1050</v>
      </c>
      <c r="J5" s="1">
        <v>500</v>
      </c>
      <c r="K5" s="1">
        <v>200</v>
      </c>
      <c r="L5" s="1">
        <v>50</v>
      </c>
      <c r="M5" s="1">
        <v>50</v>
      </c>
      <c r="N5" s="69">
        <v>50</v>
      </c>
      <c r="O5" s="69">
        <v>270</v>
      </c>
    </row>
    <row r="6" spans="1:15" x14ac:dyDescent="0.2">
      <c r="A6" s="20" t="s">
        <v>16</v>
      </c>
      <c r="B6" s="17">
        <v>1600</v>
      </c>
      <c r="C6" s="1"/>
      <c r="D6" s="17">
        <v>250</v>
      </c>
      <c r="E6" s="17">
        <v>850</v>
      </c>
      <c r="F6" s="17">
        <v>1150</v>
      </c>
      <c r="G6" s="17">
        <v>1000</v>
      </c>
      <c r="H6" s="17">
        <v>850</v>
      </c>
      <c r="I6" s="1">
        <v>750</v>
      </c>
      <c r="J6" s="1">
        <v>700</v>
      </c>
      <c r="K6" s="1">
        <v>650</v>
      </c>
      <c r="L6" s="1"/>
      <c r="M6" s="1"/>
      <c r="N6" s="69"/>
      <c r="O6" s="69">
        <v>500</v>
      </c>
    </row>
    <row r="7" spans="1:15" x14ac:dyDescent="0.2">
      <c r="A7" s="20" t="s">
        <v>17</v>
      </c>
      <c r="B7" s="17">
        <v>3800</v>
      </c>
      <c r="C7" s="1"/>
      <c r="D7" s="17">
        <v>1000</v>
      </c>
      <c r="E7" s="17">
        <v>2500</v>
      </c>
      <c r="F7" s="17">
        <v>2400</v>
      </c>
      <c r="G7" s="17">
        <v>2400</v>
      </c>
      <c r="H7" s="17">
        <v>2300</v>
      </c>
      <c r="I7" s="1">
        <v>2250</v>
      </c>
      <c r="J7" s="1">
        <v>1650</v>
      </c>
      <c r="K7" s="1">
        <v>1200</v>
      </c>
      <c r="L7" s="1"/>
      <c r="M7" s="1"/>
      <c r="N7" s="69"/>
      <c r="O7" s="69">
        <v>300</v>
      </c>
    </row>
    <row r="8" spans="1:15" x14ac:dyDescent="0.2">
      <c r="A8" s="20" t="s">
        <v>18</v>
      </c>
      <c r="B8" s="17">
        <v>300</v>
      </c>
      <c r="C8" s="1"/>
      <c r="D8" s="17">
        <v>20</v>
      </c>
      <c r="E8" s="17">
        <v>150</v>
      </c>
      <c r="F8" s="17">
        <v>150</v>
      </c>
      <c r="G8" s="17">
        <v>150</v>
      </c>
      <c r="H8" s="75">
        <v>150</v>
      </c>
      <c r="I8" s="1">
        <v>100</v>
      </c>
      <c r="J8" s="1">
        <v>70</v>
      </c>
      <c r="K8" s="1">
        <v>50</v>
      </c>
      <c r="L8" s="1">
        <v>50</v>
      </c>
      <c r="M8" s="1">
        <v>50</v>
      </c>
      <c r="N8" s="69">
        <v>50</v>
      </c>
      <c r="O8" s="69"/>
    </row>
    <row r="9" spans="1:15" x14ac:dyDescent="0.2">
      <c r="A9" s="20" t="s">
        <v>22</v>
      </c>
      <c r="B9" s="17">
        <v>4300</v>
      </c>
      <c r="C9" s="1"/>
      <c r="D9" s="17">
        <v>880</v>
      </c>
      <c r="E9" s="17">
        <v>2000</v>
      </c>
      <c r="F9" s="17">
        <v>2200</v>
      </c>
      <c r="G9" s="17">
        <v>2300</v>
      </c>
      <c r="H9" s="17">
        <v>2270</v>
      </c>
      <c r="I9" s="1">
        <v>2200</v>
      </c>
      <c r="J9" s="1">
        <v>1600</v>
      </c>
      <c r="K9" s="1">
        <v>1000</v>
      </c>
      <c r="L9" s="1">
        <v>480</v>
      </c>
      <c r="M9" s="1">
        <v>450</v>
      </c>
      <c r="N9" s="69">
        <v>350</v>
      </c>
      <c r="O9" s="69">
        <v>430</v>
      </c>
    </row>
    <row r="10" spans="1:15" x14ac:dyDescent="0.2">
      <c r="A10" s="20" t="s">
        <v>26</v>
      </c>
      <c r="B10" s="17">
        <v>360</v>
      </c>
      <c r="C10" s="1"/>
      <c r="D10" s="17"/>
      <c r="E10" s="17"/>
      <c r="F10" s="17"/>
      <c r="G10" s="17"/>
      <c r="H10" s="17"/>
      <c r="I10" s="1"/>
      <c r="J10" s="1"/>
      <c r="K10" s="1"/>
      <c r="L10" s="1"/>
      <c r="M10" s="1"/>
      <c r="N10" s="69"/>
      <c r="O10" s="69"/>
    </row>
    <row r="11" spans="1:15" x14ac:dyDescent="0.2">
      <c r="A11" s="20" t="s">
        <v>28</v>
      </c>
      <c r="B11" s="17">
        <v>2500</v>
      </c>
      <c r="C11" s="1"/>
      <c r="D11" s="17">
        <v>520</v>
      </c>
      <c r="E11" s="17">
        <v>1150</v>
      </c>
      <c r="F11" s="17">
        <v>1550</v>
      </c>
      <c r="G11" s="17">
        <v>1770</v>
      </c>
      <c r="H11" s="17">
        <v>1770</v>
      </c>
      <c r="I11" s="1">
        <v>1770</v>
      </c>
      <c r="J11" s="1">
        <v>1060</v>
      </c>
      <c r="K11" s="1">
        <v>540</v>
      </c>
      <c r="L11" s="1">
        <v>200</v>
      </c>
      <c r="M11" s="1">
        <v>90</v>
      </c>
      <c r="N11" s="69">
        <v>280</v>
      </c>
      <c r="O11" s="69">
        <v>630</v>
      </c>
    </row>
    <row r="12" spans="1:15" x14ac:dyDescent="0.2">
      <c r="A12" s="1" t="s">
        <v>30</v>
      </c>
      <c r="B12" s="17">
        <v>650</v>
      </c>
      <c r="C12" s="1"/>
      <c r="D12" s="17"/>
      <c r="E12" s="17">
        <v>380</v>
      </c>
      <c r="F12" s="17">
        <v>380</v>
      </c>
      <c r="G12" s="17">
        <v>380</v>
      </c>
      <c r="H12" s="17">
        <v>300</v>
      </c>
      <c r="I12" s="1">
        <v>260</v>
      </c>
      <c r="J12" s="1">
        <v>0</v>
      </c>
      <c r="K12" s="1">
        <v>0</v>
      </c>
      <c r="L12" s="1">
        <v>0</v>
      </c>
      <c r="M12" s="1">
        <v>0</v>
      </c>
      <c r="N12" s="69">
        <v>0</v>
      </c>
      <c r="O12" s="69">
        <v>0</v>
      </c>
    </row>
    <row r="13" spans="1:15" x14ac:dyDescent="0.2">
      <c r="A13" s="20" t="s">
        <v>21</v>
      </c>
      <c r="B13" s="17">
        <v>1200</v>
      </c>
      <c r="C13" s="1"/>
      <c r="D13" s="15">
        <v>250</v>
      </c>
      <c r="E13" s="15">
        <v>900</v>
      </c>
      <c r="F13" s="15">
        <v>1000</v>
      </c>
      <c r="G13" s="15">
        <v>800</v>
      </c>
      <c r="H13" s="17">
        <v>700</v>
      </c>
      <c r="I13" s="1">
        <v>600</v>
      </c>
      <c r="J13" s="1">
        <v>380</v>
      </c>
      <c r="K13" s="1">
        <v>290</v>
      </c>
      <c r="L13" s="1">
        <v>190</v>
      </c>
      <c r="M13" s="1">
        <v>50</v>
      </c>
      <c r="N13" s="69">
        <v>0</v>
      </c>
      <c r="O13" s="69">
        <v>0</v>
      </c>
    </row>
    <row r="14" spans="1:15" x14ac:dyDescent="0.2">
      <c r="A14" s="20" t="s">
        <v>29</v>
      </c>
      <c r="B14" s="17">
        <v>600</v>
      </c>
      <c r="C14" s="1"/>
      <c r="D14" s="17"/>
      <c r="E14" s="17"/>
      <c r="F14" s="17"/>
      <c r="G14" s="17"/>
      <c r="H14" s="17"/>
      <c r="I14" s="1"/>
      <c r="J14" s="1"/>
      <c r="K14" s="1"/>
      <c r="L14" s="1"/>
      <c r="M14" s="1"/>
      <c r="N14" s="69"/>
      <c r="O14" s="69"/>
    </row>
    <row r="15" spans="1:15" x14ac:dyDescent="0.2">
      <c r="A15" s="20" t="s">
        <v>19</v>
      </c>
      <c r="B15" s="17">
        <v>840</v>
      </c>
      <c r="C15" s="1"/>
      <c r="D15" s="17"/>
      <c r="E15" s="17">
        <v>200</v>
      </c>
      <c r="F15" s="17">
        <v>200</v>
      </c>
      <c r="G15" s="17"/>
      <c r="H15" s="17">
        <v>120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x14ac:dyDescent="0.2">
      <c r="A16" s="1" t="s">
        <v>20</v>
      </c>
      <c r="B16" s="2">
        <v>300</v>
      </c>
      <c r="C16" s="3"/>
      <c r="D16" s="4"/>
      <c r="E16" s="5">
        <v>300</v>
      </c>
      <c r="F16" s="5">
        <v>300</v>
      </c>
      <c r="G16" s="5">
        <v>270</v>
      </c>
      <c r="H16" s="5">
        <v>200</v>
      </c>
      <c r="I16" s="1">
        <v>50</v>
      </c>
      <c r="J16" s="1">
        <v>100</v>
      </c>
      <c r="K16" s="1">
        <v>40</v>
      </c>
      <c r="L16" s="69">
        <v>40</v>
      </c>
      <c r="M16" s="69">
        <v>0</v>
      </c>
      <c r="N16" s="69">
        <v>0</v>
      </c>
      <c r="O16" s="69">
        <v>0</v>
      </c>
    </row>
    <row r="17" spans="1:15" x14ac:dyDescent="0.2">
      <c r="A17" s="1"/>
      <c r="B17" s="1"/>
      <c r="C17" s="1"/>
      <c r="D17" s="1"/>
      <c r="E17" s="1"/>
      <c r="F17" s="1"/>
      <c r="G17" s="1"/>
      <c r="H17" s="7"/>
      <c r="I17" s="1"/>
      <c r="J17" s="1"/>
      <c r="K17" s="1"/>
      <c r="L17" s="1"/>
      <c r="M17" s="1"/>
    </row>
    <row r="18" spans="1:15" x14ac:dyDescent="0.2">
      <c r="A18" s="20" t="s">
        <v>115</v>
      </c>
      <c r="I18" s="1"/>
      <c r="J18" s="1"/>
    </row>
    <row r="19" spans="1:15" x14ac:dyDescent="0.2">
      <c r="A19" s="20"/>
      <c r="B19" s="17"/>
      <c r="C19" s="1"/>
      <c r="D19" s="17"/>
      <c r="E19" s="17"/>
      <c r="F19" s="17"/>
      <c r="G19" s="17"/>
      <c r="H19" s="17"/>
      <c r="I19" s="1"/>
      <c r="J19" s="1"/>
      <c r="K19" s="1"/>
      <c r="L19" s="1"/>
      <c r="M19" s="1"/>
    </row>
    <row r="20" spans="1:15" x14ac:dyDescent="0.2">
      <c r="A20" s="20" t="s">
        <v>28</v>
      </c>
      <c r="C20" s="73">
        <v>250</v>
      </c>
      <c r="F20" s="73">
        <v>1057</v>
      </c>
      <c r="I20" s="69"/>
      <c r="J20" s="69"/>
      <c r="K20" s="69"/>
      <c r="L20" s="69"/>
      <c r="M20" s="69"/>
      <c r="N20" s="69"/>
      <c r="O20" s="69"/>
    </row>
    <row r="21" spans="1:15" x14ac:dyDescent="0.2">
      <c r="A21" s="20" t="s">
        <v>116</v>
      </c>
      <c r="B21" s="17"/>
      <c r="C21" s="1">
        <v>600</v>
      </c>
      <c r="D21" s="17"/>
      <c r="E21" s="17"/>
      <c r="F21" s="17">
        <v>780</v>
      </c>
      <c r="G21" s="17"/>
      <c r="H21" s="17"/>
      <c r="I21" s="69"/>
      <c r="J21" s="69"/>
      <c r="K21" s="69"/>
      <c r="L21" s="69"/>
      <c r="M21" s="69"/>
      <c r="N21" s="69"/>
      <c r="O21" s="69"/>
    </row>
    <row r="22" spans="1:15" x14ac:dyDescent="0.2">
      <c r="A22" s="20" t="s">
        <v>21</v>
      </c>
      <c r="B22" s="17"/>
      <c r="C22" s="1"/>
      <c r="D22" s="17"/>
      <c r="E22" s="17"/>
      <c r="F22" s="17">
        <v>350</v>
      </c>
      <c r="G22" s="17"/>
      <c r="H22" s="17"/>
    </row>
    <row r="23" spans="1:15" x14ac:dyDescent="0.2">
      <c r="A23" s="20"/>
      <c r="B23" s="17"/>
      <c r="C23" s="1"/>
      <c r="D23" s="17"/>
      <c r="E23" s="17"/>
      <c r="F23" s="17"/>
      <c r="G23" s="17"/>
      <c r="H23" s="17"/>
    </row>
    <row r="24" spans="1:15" x14ac:dyDescent="0.2">
      <c r="A24" s="20"/>
      <c r="B24" s="17"/>
      <c r="C24" s="1"/>
      <c r="D24" s="17"/>
      <c r="E24" s="17"/>
      <c r="F24" s="17"/>
      <c r="G24" s="17"/>
      <c r="H24" s="17"/>
    </row>
    <row r="25" spans="1:15" x14ac:dyDescent="0.2">
      <c r="A25" s="20"/>
      <c r="B25" s="17"/>
      <c r="C25" s="1"/>
      <c r="D25" s="17"/>
      <c r="E25" s="17"/>
      <c r="F25" s="17"/>
      <c r="G25" s="17"/>
      <c r="H25" s="17"/>
    </row>
    <row r="31" spans="1:15" x14ac:dyDescent="0.2">
      <c r="D31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rightToLeft="1" workbookViewId="0">
      <selection activeCell="G30" sqref="G30"/>
    </sheetView>
  </sheetViews>
  <sheetFormatPr defaultRowHeight="12.75" x14ac:dyDescent="0.2"/>
  <cols>
    <col min="1" max="16384" width="9.140625" style="73"/>
  </cols>
  <sheetData>
    <row r="1" spans="1:15" x14ac:dyDescent="0.2">
      <c r="A1" s="69"/>
      <c r="B1" s="70" t="s">
        <v>0</v>
      </c>
      <c r="C1" s="71">
        <v>38322</v>
      </c>
      <c r="D1" s="72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12</v>
      </c>
    </row>
    <row r="2" spans="1:15" x14ac:dyDescent="0.2">
      <c r="A2" s="69"/>
      <c r="B2" s="69"/>
      <c r="C2" s="69"/>
      <c r="D2" s="69"/>
      <c r="E2" s="69"/>
      <c r="F2" s="69"/>
      <c r="G2" s="69"/>
      <c r="H2" s="74"/>
      <c r="I2" s="69"/>
      <c r="J2" s="69"/>
      <c r="K2" s="69"/>
      <c r="L2" s="69"/>
      <c r="M2" s="69"/>
      <c r="N2" s="69"/>
      <c r="O2" s="69"/>
    </row>
    <row r="3" spans="1:15" x14ac:dyDescent="0.2">
      <c r="A3" s="20" t="s">
        <v>13</v>
      </c>
      <c r="B3" s="17">
        <v>5000</v>
      </c>
      <c r="C3" s="1">
        <v>50</v>
      </c>
      <c r="D3" s="17">
        <v>50</v>
      </c>
      <c r="E3" s="17">
        <v>100</v>
      </c>
      <c r="F3" s="17">
        <v>200</v>
      </c>
      <c r="G3" s="17">
        <v>200</v>
      </c>
      <c r="H3" s="17">
        <v>25</v>
      </c>
      <c r="I3" s="1"/>
      <c r="J3" s="1"/>
      <c r="K3" s="1"/>
      <c r="L3" s="1"/>
      <c r="M3" s="1"/>
      <c r="N3" s="69"/>
      <c r="O3" s="69"/>
    </row>
    <row r="4" spans="1:15" x14ac:dyDescent="0.2">
      <c r="A4" s="20" t="s">
        <v>14</v>
      </c>
      <c r="B4" s="17">
        <v>7500</v>
      </c>
      <c r="C4" s="1">
        <v>300</v>
      </c>
      <c r="D4" s="17">
        <v>400</v>
      </c>
      <c r="E4" s="17">
        <v>2200</v>
      </c>
      <c r="F4" s="17">
        <v>3250</v>
      </c>
      <c r="G4" s="17">
        <v>3250</v>
      </c>
      <c r="H4" s="17">
        <v>2800</v>
      </c>
      <c r="I4" s="1">
        <v>2050</v>
      </c>
      <c r="J4" s="1">
        <v>1300</v>
      </c>
      <c r="K4" s="1">
        <v>750</v>
      </c>
      <c r="L4" s="1">
        <v>300</v>
      </c>
      <c r="M4" s="1">
        <v>200</v>
      </c>
      <c r="N4" s="69"/>
      <c r="O4" s="69"/>
    </row>
    <row r="5" spans="1:15" x14ac:dyDescent="0.2">
      <c r="A5" s="20" t="s">
        <v>15</v>
      </c>
      <c r="B5" s="17">
        <v>5000</v>
      </c>
      <c r="C5" s="1">
        <v>250</v>
      </c>
      <c r="D5" s="17">
        <v>650</v>
      </c>
      <c r="E5" s="17">
        <v>1600</v>
      </c>
      <c r="F5" s="17">
        <v>1700</v>
      </c>
      <c r="G5" s="17">
        <v>1700</v>
      </c>
      <c r="H5" s="17">
        <v>1600</v>
      </c>
      <c r="I5" s="1">
        <v>1300</v>
      </c>
      <c r="J5" s="1">
        <v>900</v>
      </c>
      <c r="K5" s="1">
        <v>650</v>
      </c>
      <c r="L5" s="1"/>
      <c r="M5" s="1"/>
      <c r="N5" s="69"/>
      <c r="O5" s="69"/>
    </row>
    <row r="6" spans="1:15" x14ac:dyDescent="0.2">
      <c r="A6" s="20" t="s">
        <v>16</v>
      </c>
      <c r="B6" s="17">
        <v>1600</v>
      </c>
      <c r="C6" s="1">
        <v>150</v>
      </c>
      <c r="D6" s="17">
        <v>150</v>
      </c>
      <c r="E6" s="17">
        <v>1000</v>
      </c>
      <c r="F6" s="17">
        <v>1300</v>
      </c>
      <c r="G6" s="17">
        <v>1350</v>
      </c>
      <c r="H6" s="17">
        <v>1000</v>
      </c>
      <c r="I6" s="1">
        <v>900</v>
      </c>
      <c r="J6" s="1">
        <v>950</v>
      </c>
      <c r="K6" s="1">
        <v>800</v>
      </c>
      <c r="L6" s="1"/>
      <c r="M6" s="1"/>
      <c r="N6" s="69"/>
      <c r="O6" s="69"/>
    </row>
    <row r="7" spans="1:15" x14ac:dyDescent="0.2">
      <c r="A7" s="20" t="s">
        <v>17</v>
      </c>
      <c r="B7" s="17">
        <v>3800</v>
      </c>
      <c r="C7" s="1">
        <v>200</v>
      </c>
      <c r="D7" s="17">
        <v>350</v>
      </c>
      <c r="E7" s="17">
        <v>2400</v>
      </c>
      <c r="F7" s="17">
        <v>3200</v>
      </c>
      <c r="G7" s="17">
        <v>3400</v>
      </c>
      <c r="H7" s="17">
        <v>3300</v>
      </c>
      <c r="I7" s="1">
        <v>2600</v>
      </c>
      <c r="J7" s="1">
        <v>1550</v>
      </c>
      <c r="K7" s="1">
        <v>400</v>
      </c>
      <c r="L7" s="1"/>
      <c r="M7" s="1"/>
      <c r="N7" s="69"/>
      <c r="O7" s="69"/>
    </row>
    <row r="8" spans="1:15" x14ac:dyDescent="0.2">
      <c r="A8" s="20" t="s">
        <v>18</v>
      </c>
      <c r="B8" s="17">
        <v>300</v>
      </c>
      <c r="C8" s="1">
        <v>30</v>
      </c>
      <c r="D8" s="17">
        <v>50</v>
      </c>
      <c r="E8" s="17">
        <v>200</v>
      </c>
      <c r="F8" s="17">
        <v>300</v>
      </c>
      <c r="G8" s="17">
        <v>300</v>
      </c>
      <c r="H8" s="75">
        <v>230</v>
      </c>
      <c r="I8" s="1"/>
      <c r="J8" s="1"/>
      <c r="K8" s="1"/>
      <c r="L8" s="1"/>
      <c r="M8" s="1"/>
      <c r="N8" s="69"/>
      <c r="O8" s="69"/>
    </row>
    <row r="9" spans="1:15" x14ac:dyDescent="0.2">
      <c r="A9" s="20" t="s">
        <v>22</v>
      </c>
      <c r="B9" s="17">
        <v>4300</v>
      </c>
      <c r="C9" s="1">
        <v>400</v>
      </c>
      <c r="D9" s="17">
        <v>800</v>
      </c>
      <c r="E9" s="17">
        <v>3000</v>
      </c>
      <c r="F9" s="17">
        <v>4000</v>
      </c>
      <c r="G9" s="17">
        <v>3700</v>
      </c>
      <c r="H9" s="17">
        <v>3300</v>
      </c>
      <c r="I9" s="1">
        <v>2300</v>
      </c>
      <c r="J9" s="1">
        <v>1500</v>
      </c>
      <c r="K9" s="1">
        <v>700</v>
      </c>
      <c r="L9" s="1">
        <v>400</v>
      </c>
      <c r="M9" s="1"/>
      <c r="N9" s="69"/>
      <c r="O9" s="69">
        <v>600</v>
      </c>
    </row>
    <row r="10" spans="1:15" x14ac:dyDescent="0.2">
      <c r="A10" s="20" t="s">
        <v>26</v>
      </c>
      <c r="B10" s="17">
        <v>360</v>
      </c>
      <c r="C10" s="1">
        <v>50</v>
      </c>
      <c r="D10" s="17">
        <v>120</v>
      </c>
      <c r="E10" s="17">
        <v>100</v>
      </c>
      <c r="F10" s="17">
        <v>150</v>
      </c>
      <c r="G10" s="17">
        <v>200</v>
      </c>
      <c r="H10" s="17">
        <v>50</v>
      </c>
      <c r="I10" s="1"/>
      <c r="J10" s="1"/>
      <c r="K10" s="1"/>
      <c r="L10" s="1"/>
      <c r="M10" s="1"/>
      <c r="N10" s="69"/>
      <c r="O10" s="69"/>
    </row>
    <row r="11" spans="1:15" x14ac:dyDescent="0.2">
      <c r="A11" s="20" t="s">
        <v>28</v>
      </c>
      <c r="B11" s="17">
        <v>2500</v>
      </c>
      <c r="C11" s="1">
        <v>500</v>
      </c>
      <c r="D11" s="17">
        <v>700</v>
      </c>
      <c r="E11" s="17">
        <v>1650</v>
      </c>
      <c r="F11" s="17">
        <v>2200</v>
      </c>
      <c r="G11" s="17">
        <v>2000</v>
      </c>
      <c r="H11" s="17">
        <v>1952</v>
      </c>
      <c r="I11" s="1">
        <v>1700</v>
      </c>
      <c r="J11" s="1">
        <v>650</v>
      </c>
      <c r="K11" s="1">
        <v>100</v>
      </c>
      <c r="L11" s="1">
        <v>0</v>
      </c>
      <c r="M11" s="1">
        <v>0</v>
      </c>
      <c r="N11" s="69">
        <v>0</v>
      </c>
      <c r="O11" s="69">
        <v>250</v>
      </c>
    </row>
    <row r="12" spans="1:15" x14ac:dyDescent="0.2">
      <c r="A12" s="1" t="s">
        <v>30</v>
      </c>
      <c r="B12" s="17">
        <v>650</v>
      </c>
      <c r="C12" s="1">
        <v>0</v>
      </c>
      <c r="D12" s="17">
        <v>0</v>
      </c>
      <c r="E12" s="17">
        <v>400</v>
      </c>
      <c r="F12" s="17">
        <v>550</v>
      </c>
      <c r="G12" s="17">
        <v>600</v>
      </c>
      <c r="H12" s="17">
        <v>650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9">
        <v>0</v>
      </c>
      <c r="O12" s="69">
        <v>0</v>
      </c>
    </row>
    <row r="13" spans="1:15" x14ac:dyDescent="0.2">
      <c r="A13" s="20" t="s">
        <v>21</v>
      </c>
      <c r="B13" s="17">
        <v>1200</v>
      </c>
      <c r="C13" s="1">
        <v>50</v>
      </c>
      <c r="D13" s="15">
        <v>300</v>
      </c>
      <c r="E13" s="15">
        <v>1000</v>
      </c>
      <c r="F13" s="15">
        <v>1200</v>
      </c>
      <c r="G13" s="15">
        <v>1100</v>
      </c>
      <c r="H13" s="17">
        <v>900</v>
      </c>
      <c r="I13" s="1"/>
      <c r="J13" s="1"/>
      <c r="K13" s="1"/>
      <c r="L13" s="1"/>
      <c r="M13" s="1"/>
      <c r="N13" s="69"/>
      <c r="O13" s="69"/>
    </row>
    <row r="14" spans="1:15" x14ac:dyDescent="0.2">
      <c r="A14" s="20" t="s">
        <v>29</v>
      </c>
      <c r="B14" s="17">
        <v>600</v>
      </c>
      <c r="C14" s="1">
        <v>0</v>
      </c>
      <c r="D14" s="17">
        <v>0</v>
      </c>
      <c r="E14" s="17">
        <v>250</v>
      </c>
      <c r="F14" s="17">
        <v>440</v>
      </c>
      <c r="G14" s="17">
        <v>438</v>
      </c>
      <c r="H14" s="17">
        <v>361</v>
      </c>
      <c r="I14" s="1"/>
      <c r="J14" s="1"/>
      <c r="K14" s="1"/>
      <c r="L14" s="1"/>
      <c r="M14" s="1"/>
      <c r="N14" s="69"/>
      <c r="O14" s="69"/>
    </row>
    <row r="15" spans="1:15" x14ac:dyDescent="0.2">
      <c r="A15" s="20" t="s">
        <v>19</v>
      </c>
      <c r="B15" s="17">
        <v>840</v>
      </c>
      <c r="C15" s="1"/>
      <c r="D15" s="17"/>
      <c r="E15" s="17">
        <v>300</v>
      </c>
      <c r="F15" s="17">
        <v>400</v>
      </c>
      <c r="G15" s="17">
        <v>400</v>
      </c>
      <c r="H15" s="17">
        <v>386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2"/>
      <c r="C16" s="3"/>
      <c r="D16" s="4"/>
      <c r="E16" s="5"/>
      <c r="F16" s="5"/>
      <c r="G16" s="5"/>
      <c r="H16" s="5"/>
      <c r="I16" s="1"/>
      <c r="J16" s="1"/>
      <c r="K16" s="1"/>
    </row>
    <row r="17" spans="1:15" x14ac:dyDescent="0.2">
      <c r="A17" s="1"/>
      <c r="B17" s="1"/>
      <c r="C17" s="1"/>
      <c r="D17" s="1"/>
      <c r="E17" s="1"/>
      <c r="F17" s="1"/>
      <c r="G17" s="1"/>
      <c r="H17" s="7"/>
      <c r="I17" s="1"/>
      <c r="J17" s="1"/>
      <c r="K17" s="1"/>
      <c r="L17" s="1"/>
      <c r="M17" s="1"/>
    </row>
    <row r="18" spans="1:15" x14ac:dyDescent="0.2">
      <c r="I18" s="1"/>
      <c r="J18" s="1"/>
    </row>
    <row r="19" spans="1:15" x14ac:dyDescent="0.2">
      <c r="A19" s="20"/>
      <c r="B19" s="17"/>
      <c r="C19" s="1"/>
      <c r="D19" s="17"/>
      <c r="E19" s="17"/>
      <c r="F19" s="17"/>
      <c r="G19" s="17"/>
      <c r="H19" s="17"/>
      <c r="I19" s="1"/>
      <c r="J19" s="1"/>
      <c r="K19" s="1"/>
      <c r="L19" s="1"/>
      <c r="M19" s="1"/>
    </row>
    <row r="20" spans="1:15" x14ac:dyDescent="0.2">
      <c r="A20" s="20"/>
      <c r="I20" s="69"/>
      <c r="J20" s="69"/>
      <c r="K20" s="69"/>
      <c r="L20" s="69"/>
      <c r="M20" s="69"/>
      <c r="N20" s="69"/>
      <c r="O20" s="69"/>
    </row>
    <row r="21" spans="1:15" x14ac:dyDescent="0.2">
      <c r="A21" s="20"/>
      <c r="B21" s="17"/>
      <c r="C21" s="1"/>
      <c r="D21" s="17"/>
      <c r="E21" s="17"/>
      <c r="F21" s="17"/>
      <c r="G21" s="17"/>
      <c r="H21" s="17"/>
      <c r="I21" s="69"/>
      <c r="J21" s="69"/>
      <c r="K21" s="69"/>
      <c r="L21" s="69"/>
      <c r="M21" s="69"/>
      <c r="N21" s="69"/>
      <c r="O21" s="69"/>
    </row>
    <row r="22" spans="1:15" x14ac:dyDescent="0.2">
      <c r="A22" s="20"/>
      <c r="B22" s="17"/>
      <c r="C22" s="1"/>
      <c r="D22" s="17"/>
      <c r="E22" s="17"/>
      <c r="F22" s="17"/>
      <c r="G22" s="17"/>
      <c r="H22" s="17"/>
    </row>
    <row r="23" spans="1:15" x14ac:dyDescent="0.2">
      <c r="A23" s="20"/>
      <c r="B23" s="17"/>
      <c r="C23" s="1"/>
      <c r="D23" s="17"/>
      <c r="E23" s="17"/>
      <c r="F23" s="17"/>
      <c r="G23" s="17"/>
      <c r="H23" s="17"/>
    </row>
    <row r="24" spans="1:15" x14ac:dyDescent="0.2">
      <c r="A24" s="20"/>
      <c r="B24" s="17"/>
      <c r="C24" s="1"/>
      <c r="D24" s="17"/>
      <c r="E24" s="17"/>
      <c r="F24" s="17"/>
      <c r="G24" s="17"/>
      <c r="H24" s="17"/>
    </row>
    <row r="25" spans="1:15" x14ac:dyDescent="0.2">
      <c r="A25" s="20"/>
      <c r="B25" s="17"/>
      <c r="C25" s="1"/>
      <c r="D25" s="17"/>
      <c r="E25" s="17"/>
      <c r="F25" s="17"/>
      <c r="G25" s="17"/>
      <c r="H25" s="17"/>
    </row>
    <row r="31" spans="1:15" x14ac:dyDescent="0.2">
      <c r="D31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0" sqref="C30"/>
    </sheetView>
  </sheetViews>
  <sheetFormatPr defaultRowHeight="12.75" x14ac:dyDescent="0.2"/>
  <cols>
    <col min="1" max="1" width="10" customWidth="1"/>
  </cols>
  <sheetData>
    <row r="1" spans="1:15" x14ac:dyDescent="0.2">
      <c r="A1" s="1"/>
      <c r="B1" s="2" t="s">
        <v>0</v>
      </c>
      <c r="C1" s="3">
        <v>38687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x14ac:dyDescent="0.2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x14ac:dyDescent="0.2">
      <c r="A3" s="20" t="s">
        <v>13</v>
      </c>
      <c r="B3" s="1">
        <v>5000</v>
      </c>
      <c r="C3" s="1">
        <v>300</v>
      </c>
      <c r="D3" s="1">
        <v>450</v>
      </c>
      <c r="E3" s="1">
        <v>750</v>
      </c>
      <c r="F3" s="1">
        <v>800</v>
      </c>
      <c r="G3" s="1">
        <v>800</v>
      </c>
      <c r="H3" s="1">
        <v>650</v>
      </c>
      <c r="I3" s="1">
        <v>150</v>
      </c>
      <c r="J3" s="1">
        <v>50</v>
      </c>
      <c r="K3" s="1">
        <v>50</v>
      </c>
      <c r="L3" s="1">
        <v>50</v>
      </c>
      <c r="M3" s="1">
        <v>50</v>
      </c>
      <c r="N3" s="1">
        <v>50</v>
      </c>
      <c r="O3" s="1">
        <v>50</v>
      </c>
    </row>
    <row r="4" spans="1:15" x14ac:dyDescent="0.2">
      <c r="A4" s="20" t="s">
        <v>14</v>
      </c>
      <c r="B4" s="1">
        <v>7500</v>
      </c>
      <c r="C4" s="1">
        <v>1450</v>
      </c>
      <c r="D4" s="1">
        <v>1700</v>
      </c>
      <c r="E4" s="1">
        <v>3000</v>
      </c>
      <c r="F4" s="1">
        <v>3350</v>
      </c>
      <c r="G4" s="1">
        <v>3300</v>
      </c>
      <c r="H4" s="1">
        <v>2000</v>
      </c>
      <c r="I4" s="1">
        <v>1400</v>
      </c>
      <c r="J4" s="1">
        <v>1100</v>
      </c>
      <c r="K4" s="1">
        <v>550</v>
      </c>
      <c r="L4" s="1">
        <v>400</v>
      </c>
      <c r="M4" s="1">
        <v>300</v>
      </c>
      <c r="N4" s="1">
        <v>300</v>
      </c>
      <c r="O4" s="1">
        <v>300</v>
      </c>
    </row>
    <row r="5" spans="1:15" x14ac:dyDescent="0.2">
      <c r="A5" s="20" t="s">
        <v>15</v>
      </c>
      <c r="B5" s="1">
        <v>5000</v>
      </c>
      <c r="C5" s="1">
        <v>1400</v>
      </c>
      <c r="D5" s="1">
        <v>1600</v>
      </c>
      <c r="E5" s="1">
        <v>2200</v>
      </c>
      <c r="F5" s="1">
        <v>2300</v>
      </c>
      <c r="G5" s="1">
        <v>2400</v>
      </c>
      <c r="H5" s="1">
        <v>2000</v>
      </c>
      <c r="I5" s="1">
        <v>1600</v>
      </c>
      <c r="J5" s="1">
        <v>1170</v>
      </c>
      <c r="K5" s="1">
        <v>600</v>
      </c>
      <c r="L5" s="1">
        <v>150</v>
      </c>
      <c r="M5" s="1">
        <v>150</v>
      </c>
      <c r="N5" s="1">
        <v>150</v>
      </c>
      <c r="O5" s="1">
        <v>250</v>
      </c>
    </row>
    <row r="6" spans="1:15" x14ac:dyDescent="0.2">
      <c r="A6" s="20" t="s">
        <v>16</v>
      </c>
      <c r="B6" s="1">
        <v>1600</v>
      </c>
      <c r="C6" s="1">
        <v>50</v>
      </c>
      <c r="D6" s="1">
        <v>500</v>
      </c>
      <c r="E6" s="1">
        <v>1000</v>
      </c>
      <c r="F6" s="1">
        <v>1100</v>
      </c>
      <c r="G6" s="1">
        <v>1100</v>
      </c>
      <c r="H6" s="1">
        <v>600</v>
      </c>
      <c r="I6" s="1">
        <v>600</v>
      </c>
      <c r="J6" s="1">
        <v>600</v>
      </c>
      <c r="K6" s="1">
        <v>550</v>
      </c>
      <c r="L6" s="1">
        <v>400</v>
      </c>
      <c r="M6" s="1">
        <v>300</v>
      </c>
      <c r="N6" s="1">
        <v>300</v>
      </c>
      <c r="O6" s="1">
        <v>150</v>
      </c>
    </row>
    <row r="7" spans="1:15" x14ac:dyDescent="0.2">
      <c r="A7" s="20" t="s">
        <v>17</v>
      </c>
      <c r="B7" s="1">
        <v>3800</v>
      </c>
      <c r="C7" s="1">
        <v>350</v>
      </c>
      <c r="D7" s="1">
        <v>1000</v>
      </c>
      <c r="E7" s="1">
        <v>1850</v>
      </c>
      <c r="F7" s="1">
        <v>2300</v>
      </c>
      <c r="G7" s="1">
        <v>2400</v>
      </c>
      <c r="H7" s="1">
        <v>2300</v>
      </c>
      <c r="I7" s="1">
        <v>1600</v>
      </c>
      <c r="J7" s="1">
        <v>1000</v>
      </c>
      <c r="K7" s="1">
        <v>400</v>
      </c>
      <c r="L7" s="1">
        <v>200</v>
      </c>
      <c r="M7" s="1">
        <v>200</v>
      </c>
      <c r="N7" s="1">
        <v>200</v>
      </c>
      <c r="O7" s="1">
        <v>200</v>
      </c>
    </row>
    <row r="8" spans="1:15" x14ac:dyDescent="0.2">
      <c r="A8" s="20" t="s">
        <v>18</v>
      </c>
      <c r="B8" s="1">
        <v>300</v>
      </c>
      <c r="C8" s="1">
        <v>50</v>
      </c>
      <c r="D8" s="1">
        <v>50</v>
      </c>
      <c r="E8" s="1">
        <v>180</v>
      </c>
      <c r="F8" s="1">
        <v>250</v>
      </c>
      <c r="G8" s="1">
        <v>200</v>
      </c>
      <c r="H8" s="64">
        <v>200</v>
      </c>
      <c r="I8" s="1">
        <v>100</v>
      </c>
      <c r="J8" s="1">
        <v>50</v>
      </c>
      <c r="K8" s="1">
        <v>50</v>
      </c>
      <c r="L8" s="1">
        <v>30</v>
      </c>
      <c r="M8" s="1">
        <v>30</v>
      </c>
      <c r="N8" s="1">
        <v>30</v>
      </c>
      <c r="O8" s="1">
        <v>30</v>
      </c>
    </row>
    <row r="9" spans="1:15" x14ac:dyDescent="0.2">
      <c r="A9" s="20" t="s">
        <v>55</v>
      </c>
      <c r="B9" s="1">
        <v>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20" t="s">
        <v>20</v>
      </c>
      <c r="B10" s="1">
        <v>300</v>
      </c>
      <c r="C10" s="1">
        <v>50</v>
      </c>
      <c r="D10" s="1">
        <v>300</v>
      </c>
      <c r="E10" s="1">
        <v>300</v>
      </c>
      <c r="F10" s="1">
        <v>300</v>
      </c>
      <c r="G10" s="1">
        <v>300</v>
      </c>
      <c r="H10" s="1">
        <v>250</v>
      </c>
      <c r="I10" s="1">
        <v>100</v>
      </c>
      <c r="J10" s="1">
        <v>120</v>
      </c>
      <c r="K10" s="1">
        <v>30</v>
      </c>
      <c r="L10" s="1"/>
      <c r="M10" s="1"/>
      <c r="N10" s="1"/>
      <c r="O10" s="1"/>
    </row>
    <row r="11" spans="1:15" x14ac:dyDescent="0.2">
      <c r="A11" s="20" t="s">
        <v>21</v>
      </c>
      <c r="B11" s="1">
        <v>1200</v>
      </c>
      <c r="C11" s="1">
        <v>50</v>
      </c>
      <c r="D11" s="15">
        <v>250</v>
      </c>
      <c r="E11" s="15">
        <v>800</v>
      </c>
      <c r="F11" s="15">
        <v>1000</v>
      </c>
      <c r="G11" s="15">
        <v>1000</v>
      </c>
      <c r="H11" s="1">
        <v>900</v>
      </c>
      <c r="I11" s="1">
        <v>600</v>
      </c>
      <c r="J11" s="1">
        <v>500</v>
      </c>
      <c r="K11" s="1">
        <v>350</v>
      </c>
      <c r="L11" s="1">
        <v>200</v>
      </c>
      <c r="M11" s="1">
        <v>50</v>
      </c>
      <c r="N11" s="1">
        <v>50</v>
      </c>
      <c r="O11" s="1">
        <v>50</v>
      </c>
    </row>
    <row r="12" spans="1:15" x14ac:dyDescent="0.2">
      <c r="A12" s="20" t="s">
        <v>22</v>
      </c>
      <c r="B12" s="1">
        <v>4300</v>
      </c>
      <c r="C12" s="1">
        <v>550</v>
      </c>
      <c r="D12" s="1">
        <v>1000</v>
      </c>
      <c r="E12" s="1">
        <v>2250</v>
      </c>
      <c r="F12" s="1">
        <v>2800</v>
      </c>
      <c r="G12" s="1">
        <v>3130</v>
      </c>
      <c r="H12" s="1">
        <v>2910</v>
      </c>
      <c r="I12" s="1">
        <v>2370</v>
      </c>
      <c r="J12" s="1">
        <v>1600</v>
      </c>
      <c r="K12" s="1">
        <v>950</v>
      </c>
      <c r="L12" s="1">
        <v>50</v>
      </c>
      <c r="M12" s="1">
        <v>50</v>
      </c>
      <c r="N12" s="1">
        <v>50</v>
      </c>
      <c r="O12" s="1">
        <v>400</v>
      </c>
    </row>
    <row r="13" spans="1:15" x14ac:dyDescent="0.2">
      <c r="A13" s="20" t="s">
        <v>23</v>
      </c>
      <c r="B13" s="1">
        <v>6500</v>
      </c>
      <c r="C13" s="1">
        <v>600</v>
      </c>
      <c r="D13" s="1">
        <v>2500</v>
      </c>
      <c r="E13" s="1">
        <v>4300</v>
      </c>
      <c r="F13" s="1">
        <v>4900</v>
      </c>
      <c r="G13" s="1">
        <v>5700</v>
      </c>
      <c r="H13" s="1">
        <v>5300</v>
      </c>
      <c r="I13" s="1">
        <v>4000</v>
      </c>
      <c r="J13" s="1">
        <v>2800</v>
      </c>
      <c r="K13" s="1">
        <v>950</v>
      </c>
      <c r="L13" s="1"/>
      <c r="M13" s="1"/>
      <c r="N13" s="1"/>
      <c r="O13" s="1"/>
    </row>
    <row r="14" spans="1:15" x14ac:dyDescent="0.2">
      <c r="A14" s="20" t="s">
        <v>24</v>
      </c>
      <c r="B14" s="1">
        <v>360</v>
      </c>
      <c r="C14" s="1">
        <v>110</v>
      </c>
      <c r="D14" s="1">
        <v>200</v>
      </c>
      <c r="E14" s="1">
        <v>300</v>
      </c>
      <c r="F14" s="1">
        <v>360</v>
      </c>
      <c r="G14" s="1">
        <v>350</v>
      </c>
      <c r="H14" s="1">
        <v>340</v>
      </c>
      <c r="I14" s="1">
        <v>180</v>
      </c>
      <c r="J14" s="1">
        <v>200</v>
      </c>
      <c r="K14" s="1">
        <v>0</v>
      </c>
      <c r="L14" s="1"/>
      <c r="M14" s="1"/>
      <c r="N14" s="1"/>
      <c r="O14" s="1"/>
    </row>
    <row r="15" spans="1:15" x14ac:dyDescent="0.2">
      <c r="A15" s="20" t="s">
        <v>25</v>
      </c>
      <c r="B15" s="1">
        <v>450</v>
      </c>
      <c r="C15" s="1">
        <v>100</v>
      </c>
      <c r="D15" s="1">
        <v>150</v>
      </c>
      <c r="E15" s="1">
        <v>280</v>
      </c>
      <c r="F15" s="1">
        <v>440</v>
      </c>
      <c r="G15" s="1">
        <v>370</v>
      </c>
      <c r="H15" s="1">
        <v>370</v>
      </c>
      <c r="I15" s="1">
        <v>400</v>
      </c>
      <c r="J15" s="1">
        <v>270</v>
      </c>
      <c r="K15" s="1">
        <v>200</v>
      </c>
      <c r="L15" s="1"/>
      <c r="M15" s="1"/>
      <c r="N15" s="1"/>
      <c r="O15" s="1"/>
    </row>
    <row r="16" spans="1:15" x14ac:dyDescent="0.2">
      <c r="A16" s="20" t="s">
        <v>26</v>
      </c>
      <c r="B16" s="1">
        <v>360</v>
      </c>
      <c r="C16" s="1">
        <v>170</v>
      </c>
      <c r="D16" s="1">
        <v>250</v>
      </c>
      <c r="E16" s="1">
        <v>250</v>
      </c>
      <c r="F16" s="1">
        <v>360</v>
      </c>
      <c r="G16" s="1">
        <v>350</v>
      </c>
      <c r="H16" s="1">
        <v>210</v>
      </c>
      <c r="I16" s="1">
        <v>250</v>
      </c>
      <c r="J16" s="1">
        <v>160</v>
      </c>
      <c r="K16" s="1">
        <v>220</v>
      </c>
      <c r="L16" s="1">
        <v>180</v>
      </c>
      <c r="M16" s="1">
        <v>0</v>
      </c>
      <c r="N16" s="1">
        <v>0</v>
      </c>
      <c r="O16" s="1">
        <v>50</v>
      </c>
    </row>
    <row r="17" spans="1:15" x14ac:dyDescent="0.2">
      <c r="A17" s="20" t="s">
        <v>27</v>
      </c>
      <c r="B17" s="1">
        <v>600</v>
      </c>
      <c r="C17" s="1">
        <v>600</v>
      </c>
      <c r="D17" s="1">
        <v>600</v>
      </c>
      <c r="E17" s="1">
        <v>600</v>
      </c>
      <c r="F17" s="1">
        <v>600</v>
      </c>
      <c r="G17" s="1">
        <v>600</v>
      </c>
      <c r="H17" s="1">
        <v>600</v>
      </c>
      <c r="I17" s="1">
        <v>600</v>
      </c>
      <c r="J17" s="1">
        <v>600</v>
      </c>
      <c r="K17" s="1">
        <v>600</v>
      </c>
      <c r="L17" s="1"/>
      <c r="M17" s="1"/>
      <c r="N17" s="1"/>
      <c r="O17" s="1"/>
    </row>
    <row r="18" spans="1:15" x14ac:dyDescent="0.2">
      <c r="A18" s="20" t="s">
        <v>28</v>
      </c>
      <c r="B18" s="1">
        <v>2500</v>
      </c>
      <c r="C18" s="1">
        <v>400</v>
      </c>
      <c r="D18" s="1">
        <v>1000</v>
      </c>
      <c r="E18" s="1">
        <v>1550</v>
      </c>
      <c r="F18" s="1">
        <v>1550</v>
      </c>
      <c r="G18" s="1">
        <v>1880</v>
      </c>
      <c r="H18" s="1">
        <v>1700</v>
      </c>
      <c r="I18" s="1">
        <v>1400</v>
      </c>
      <c r="J18" s="1">
        <v>1050</v>
      </c>
      <c r="K18" s="1">
        <v>600</v>
      </c>
      <c r="L18" s="1">
        <v>100</v>
      </c>
      <c r="M18" s="1">
        <v>100</v>
      </c>
      <c r="N18" s="1">
        <v>100</v>
      </c>
      <c r="O18" s="1">
        <v>500</v>
      </c>
    </row>
    <row r="19" spans="1:15" x14ac:dyDescent="0.2">
      <c r="A19" s="20" t="s">
        <v>29</v>
      </c>
      <c r="B19" s="1">
        <v>600</v>
      </c>
      <c r="C19" s="1"/>
      <c r="D19" s="1">
        <v>0</v>
      </c>
      <c r="E19" s="1">
        <v>100</v>
      </c>
      <c r="F19" s="1">
        <v>200</v>
      </c>
      <c r="G19" s="1">
        <v>200</v>
      </c>
      <c r="H19" s="1">
        <v>200</v>
      </c>
      <c r="I19" s="1">
        <v>150</v>
      </c>
      <c r="J19" s="1">
        <v>100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3.5" thickBot="1" x14ac:dyDescent="0.25">
      <c r="A20" s="1" t="s">
        <v>30</v>
      </c>
      <c r="B20" s="1">
        <v>650</v>
      </c>
      <c r="C20" s="1">
        <v>50</v>
      </c>
      <c r="D20" s="1">
        <v>200</v>
      </c>
      <c r="E20" s="1">
        <v>400</v>
      </c>
      <c r="F20" s="1">
        <v>450</v>
      </c>
      <c r="G20" s="1">
        <v>460</v>
      </c>
      <c r="H20" s="1">
        <v>450</v>
      </c>
      <c r="I20" s="1">
        <v>400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3.5" thickBot="1" x14ac:dyDescent="0.25">
      <c r="A21" s="1"/>
      <c r="B21" s="65">
        <f t="shared" ref="B21:O21" si="0">SUM(B3:B20)</f>
        <v>41070</v>
      </c>
      <c r="C21" s="15">
        <f t="shared" si="0"/>
        <v>6280</v>
      </c>
      <c r="D21" s="15">
        <f t="shared" si="0"/>
        <v>11750</v>
      </c>
      <c r="E21" s="15">
        <f t="shared" si="0"/>
        <v>20110</v>
      </c>
      <c r="F21" s="15">
        <f t="shared" si="0"/>
        <v>23060</v>
      </c>
      <c r="G21" s="15">
        <f t="shared" si="0"/>
        <v>24540</v>
      </c>
      <c r="H21" s="15">
        <f t="shared" si="0"/>
        <v>20980</v>
      </c>
      <c r="I21" s="15">
        <f t="shared" si="0"/>
        <v>15900</v>
      </c>
      <c r="J21" s="15">
        <f t="shared" si="0"/>
        <v>11370</v>
      </c>
      <c r="K21" s="15">
        <f t="shared" si="0"/>
        <v>6100</v>
      </c>
      <c r="L21" s="15">
        <f t="shared" si="0"/>
        <v>1760</v>
      </c>
      <c r="M21" s="15">
        <f t="shared" si="0"/>
        <v>1230</v>
      </c>
      <c r="N21" s="15">
        <f t="shared" si="0"/>
        <v>1230</v>
      </c>
      <c r="O21" s="15">
        <f t="shared" si="0"/>
        <v>1980</v>
      </c>
    </row>
    <row r="22" spans="1:15" x14ac:dyDescent="0.2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hidden="1" x14ac:dyDescent="0.2">
      <c r="A24" s="20"/>
      <c r="B24" s="1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idden="1" x14ac:dyDescent="0.2">
      <c r="A25" s="20"/>
      <c r="B25" s="1"/>
      <c r="C25" s="1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x14ac:dyDescent="0.2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x14ac:dyDescent="0.2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x14ac:dyDescent="0.2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x14ac:dyDescent="0.2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x14ac:dyDescent="0.2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x14ac:dyDescent="0.2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x14ac:dyDescent="0.2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x14ac:dyDescent="0.2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x14ac:dyDescent="0.2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x14ac:dyDescent="0.2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x14ac:dyDescent="0.2">
      <c r="A36" s="24" t="s">
        <v>45</v>
      </c>
      <c r="D36" s="17">
        <v>33700</v>
      </c>
      <c r="E36" s="17">
        <v>39930</v>
      </c>
      <c r="F36" s="17">
        <v>40030</v>
      </c>
      <c r="G36" s="17">
        <v>37860</v>
      </c>
      <c r="H36" s="17">
        <v>32418</v>
      </c>
      <c r="I36" s="17">
        <v>23915</v>
      </c>
      <c r="J36" s="17">
        <v>17415</v>
      </c>
      <c r="K36" s="17">
        <v>12105</v>
      </c>
      <c r="L36" s="17">
        <v>8270</v>
      </c>
      <c r="M36" s="17">
        <v>6750</v>
      </c>
      <c r="N36" s="17">
        <v>6140</v>
      </c>
      <c r="O36" s="17">
        <v>6140</v>
      </c>
    </row>
    <row r="37" spans="1:15" x14ac:dyDescent="0.2">
      <c r="A37" s="24" t="s">
        <v>46</v>
      </c>
      <c r="D37" s="17">
        <v>12010</v>
      </c>
      <c r="E37" s="17">
        <v>33060</v>
      </c>
      <c r="F37" s="17">
        <v>34520</v>
      </c>
      <c r="G37" s="17">
        <v>32160</v>
      </c>
      <c r="H37" s="17">
        <v>28935</v>
      </c>
      <c r="I37" s="17">
        <v>21755</v>
      </c>
      <c r="J37" s="17">
        <v>15720</v>
      </c>
      <c r="K37" s="17">
        <v>9600</v>
      </c>
      <c r="L37" s="17">
        <v>5880</v>
      </c>
      <c r="M37" s="17">
        <v>4750</v>
      </c>
      <c r="N37" s="17">
        <v>4800</v>
      </c>
      <c r="O37" s="17">
        <v>5900</v>
      </c>
    </row>
    <row r="38" spans="1:15" x14ac:dyDescent="0.2">
      <c r="A38" s="24" t="s">
        <v>47</v>
      </c>
      <c r="D38" s="17">
        <v>11750</v>
      </c>
      <c r="E38" s="17">
        <v>20110</v>
      </c>
      <c r="F38" s="17">
        <v>23060</v>
      </c>
      <c r="G38" s="17">
        <v>24540</v>
      </c>
      <c r="H38" s="17">
        <v>20980</v>
      </c>
      <c r="I38" s="17">
        <v>15900</v>
      </c>
      <c r="J38" s="17">
        <v>11370</v>
      </c>
      <c r="K38" s="17">
        <v>6100</v>
      </c>
    </row>
  </sheetData>
  <phoneticPr fontId="0" type="noConversion"/>
  <pageMargins left="0.45" right="0.75" top="1" bottom="0.47" header="0.5" footer="0.5"/>
  <pageSetup paperSize="9" orientation="landscape" r:id="rId1"/>
  <headerFooter alignWithMargins="0">
    <oddHeader>&amp;A&amp;Rעמוד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defaultRowHeight="12.75" x14ac:dyDescent="0.2"/>
  <sheetData>
    <row r="1" spans="1:15" x14ac:dyDescent="0.2">
      <c r="A1" s="1"/>
      <c r="B1" s="2" t="s">
        <v>0</v>
      </c>
      <c r="C1" s="3">
        <v>38322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x14ac:dyDescent="0.2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x14ac:dyDescent="0.2">
      <c r="A3" s="20" t="s">
        <v>13</v>
      </c>
      <c r="B3" s="1">
        <v>5000</v>
      </c>
      <c r="C3" s="1">
        <v>600</v>
      </c>
      <c r="D3" s="1">
        <v>750</v>
      </c>
      <c r="E3" s="1">
        <v>2700</v>
      </c>
      <c r="F3" s="1">
        <v>2700</v>
      </c>
      <c r="G3" s="1">
        <v>2650</v>
      </c>
      <c r="H3" s="1">
        <v>2400</v>
      </c>
      <c r="I3" s="1">
        <v>1800</v>
      </c>
      <c r="J3" s="1">
        <v>1400</v>
      </c>
      <c r="K3" s="1">
        <v>1000</v>
      </c>
      <c r="L3" s="1">
        <v>650</v>
      </c>
      <c r="M3" s="1">
        <v>500</v>
      </c>
      <c r="N3" s="1">
        <v>500</v>
      </c>
      <c r="O3" s="1">
        <v>300</v>
      </c>
    </row>
    <row r="4" spans="1:15" x14ac:dyDescent="0.2">
      <c r="A4" s="20" t="s">
        <v>14</v>
      </c>
      <c r="B4" s="1">
        <v>7500</v>
      </c>
      <c r="C4" s="1">
        <v>3100</v>
      </c>
      <c r="D4" s="1">
        <v>3700</v>
      </c>
      <c r="E4" s="1">
        <v>7500</v>
      </c>
      <c r="F4" s="1">
        <v>6500</v>
      </c>
      <c r="G4" s="1">
        <v>6500</v>
      </c>
      <c r="H4" s="1">
        <v>6300</v>
      </c>
      <c r="I4" s="1">
        <v>5300</v>
      </c>
      <c r="J4" s="1">
        <v>3800</v>
      </c>
      <c r="K4" s="1">
        <v>2500</v>
      </c>
      <c r="L4" s="1">
        <v>1950</v>
      </c>
      <c r="M4" s="1">
        <v>1600</v>
      </c>
      <c r="N4" s="1">
        <v>1600</v>
      </c>
      <c r="O4" s="1">
        <v>1450</v>
      </c>
    </row>
    <row r="5" spans="1:15" x14ac:dyDescent="0.2">
      <c r="A5" s="20" t="s">
        <v>15</v>
      </c>
      <c r="B5" s="1">
        <v>5000</v>
      </c>
      <c r="C5" s="1">
        <v>1000</v>
      </c>
      <c r="D5" s="1">
        <v>1100</v>
      </c>
      <c r="E5" s="1">
        <v>4100</v>
      </c>
      <c r="F5" s="1">
        <v>4400</v>
      </c>
      <c r="G5" s="1">
        <v>4000</v>
      </c>
      <c r="H5" s="1">
        <v>3800</v>
      </c>
      <c r="I5" s="1">
        <v>3000</v>
      </c>
      <c r="J5" s="1">
        <v>2600</v>
      </c>
      <c r="K5" s="1">
        <v>2200</v>
      </c>
      <c r="L5" s="1">
        <v>1900</v>
      </c>
      <c r="M5" s="1">
        <v>1500</v>
      </c>
      <c r="N5" s="1"/>
      <c r="O5" s="1">
        <v>1400</v>
      </c>
    </row>
    <row r="6" spans="1:15" x14ac:dyDescent="0.2">
      <c r="A6" s="20" t="s">
        <v>16</v>
      </c>
      <c r="B6" s="1">
        <v>1600</v>
      </c>
      <c r="C6" s="1">
        <v>150</v>
      </c>
      <c r="D6" s="1">
        <v>350</v>
      </c>
      <c r="E6" s="1">
        <v>1600</v>
      </c>
      <c r="F6" s="1">
        <v>1400</v>
      </c>
      <c r="G6" s="1">
        <v>650</v>
      </c>
      <c r="H6" s="1">
        <v>600</v>
      </c>
      <c r="I6" s="1">
        <v>500</v>
      </c>
      <c r="J6" s="1">
        <v>500</v>
      </c>
      <c r="K6" s="1">
        <v>500</v>
      </c>
      <c r="L6" s="1">
        <v>200</v>
      </c>
      <c r="M6" s="1">
        <v>50</v>
      </c>
      <c r="N6" s="1"/>
      <c r="O6" s="1">
        <v>50</v>
      </c>
    </row>
    <row r="7" spans="1:15" x14ac:dyDescent="0.2">
      <c r="A7" s="20" t="s">
        <v>17</v>
      </c>
      <c r="B7" s="1">
        <v>3800</v>
      </c>
      <c r="C7" s="1">
        <v>400</v>
      </c>
      <c r="D7" s="1">
        <v>800</v>
      </c>
      <c r="E7" s="1">
        <v>3000</v>
      </c>
      <c r="F7" s="1">
        <v>3100</v>
      </c>
      <c r="G7" s="1">
        <v>3000</v>
      </c>
      <c r="H7" s="1">
        <v>2400</v>
      </c>
      <c r="I7" s="1">
        <v>1750</v>
      </c>
      <c r="J7" s="1">
        <v>1100</v>
      </c>
      <c r="K7" s="1">
        <v>500</v>
      </c>
      <c r="L7" s="1">
        <v>350</v>
      </c>
      <c r="M7" s="1">
        <v>350</v>
      </c>
      <c r="N7" s="1">
        <v>350</v>
      </c>
      <c r="O7" s="1">
        <v>350</v>
      </c>
    </row>
    <row r="8" spans="1:15" x14ac:dyDescent="0.2">
      <c r="A8" s="20" t="s">
        <v>18</v>
      </c>
      <c r="B8" s="1">
        <v>300</v>
      </c>
      <c r="C8" s="1">
        <v>40</v>
      </c>
      <c r="D8" s="1">
        <v>100</v>
      </c>
      <c r="E8" s="1">
        <v>300</v>
      </c>
      <c r="F8" s="1">
        <v>300</v>
      </c>
      <c r="G8" s="1">
        <v>250</v>
      </c>
      <c r="H8" s="64">
        <v>250</v>
      </c>
      <c r="I8" s="1">
        <v>200</v>
      </c>
      <c r="J8" s="1">
        <v>200</v>
      </c>
      <c r="K8" s="1">
        <v>150</v>
      </c>
      <c r="L8" s="1"/>
      <c r="M8" s="1"/>
      <c r="N8" s="1"/>
      <c r="O8" s="1"/>
    </row>
    <row r="9" spans="1:15" x14ac:dyDescent="0.2">
      <c r="A9" s="20" t="s">
        <v>55</v>
      </c>
      <c r="B9" s="1">
        <v>50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20" t="s">
        <v>20</v>
      </c>
      <c r="B10" s="1">
        <v>300</v>
      </c>
      <c r="C10" s="1">
        <v>10</v>
      </c>
      <c r="D10" s="1">
        <v>100</v>
      </c>
      <c r="E10" s="1">
        <v>300</v>
      </c>
      <c r="F10" s="1">
        <v>300</v>
      </c>
      <c r="G10" s="1">
        <v>250</v>
      </c>
      <c r="H10" s="1">
        <v>200</v>
      </c>
      <c r="I10" s="1">
        <v>100</v>
      </c>
      <c r="J10" s="1">
        <v>100</v>
      </c>
      <c r="K10" s="1">
        <v>70</v>
      </c>
      <c r="L10" s="1"/>
      <c r="M10" s="1"/>
      <c r="N10" s="1"/>
      <c r="O10" s="1"/>
    </row>
    <row r="11" spans="1:15" x14ac:dyDescent="0.2">
      <c r="A11" s="20" t="s">
        <v>21</v>
      </c>
      <c r="B11" s="1">
        <v>1200</v>
      </c>
      <c r="C11" s="1">
        <v>10</v>
      </c>
      <c r="D11" s="15">
        <v>100</v>
      </c>
      <c r="E11" s="15">
        <v>1200</v>
      </c>
      <c r="F11" s="15">
        <v>1200</v>
      </c>
      <c r="G11" s="15">
        <v>1000</v>
      </c>
      <c r="H11" s="1">
        <v>900</v>
      </c>
      <c r="I11" s="1">
        <v>650</v>
      </c>
      <c r="J11" s="1">
        <v>460</v>
      </c>
      <c r="K11" s="1">
        <v>200</v>
      </c>
      <c r="L11" s="1"/>
      <c r="M11" s="1"/>
      <c r="N11" s="1"/>
      <c r="O11" s="1"/>
    </row>
    <row r="12" spans="1:15" x14ac:dyDescent="0.2">
      <c r="A12" s="20" t="s">
        <v>22</v>
      </c>
      <c r="B12" s="1">
        <v>4300</v>
      </c>
      <c r="C12" s="1">
        <v>10</v>
      </c>
      <c r="D12" s="1">
        <v>1200</v>
      </c>
      <c r="E12" s="1">
        <v>4000</v>
      </c>
      <c r="F12" s="1">
        <v>3900</v>
      </c>
      <c r="G12" s="1">
        <v>3600</v>
      </c>
      <c r="H12" s="1">
        <v>3100</v>
      </c>
      <c r="I12" s="1">
        <v>2000</v>
      </c>
      <c r="J12" s="1">
        <v>1150</v>
      </c>
      <c r="K12" s="1">
        <v>450</v>
      </c>
      <c r="L12" s="1">
        <v>0</v>
      </c>
      <c r="M12" s="1">
        <v>0</v>
      </c>
      <c r="N12" s="1">
        <v>0</v>
      </c>
      <c r="O12" s="1">
        <v>550</v>
      </c>
    </row>
    <row r="13" spans="1:15" x14ac:dyDescent="0.2">
      <c r="A13" s="20" t="s">
        <v>23</v>
      </c>
      <c r="B13" s="1">
        <v>6500</v>
      </c>
      <c r="C13" s="1">
        <v>10</v>
      </c>
      <c r="D13" s="1">
        <v>2000</v>
      </c>
      <c r="E13" s="1">
        <v>4300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20" t="s">
        <v>24</v>
      </c>
      <c r="B14" s="1">
        <v>360</v>
      </c>
      <c r="C14" s="1">
        <v>140</v>
      </c>
      <c r="D14" s="1">
        <v>200</v>
      </c>
      <c r="E14" s="1">
        <v>250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20" t="s">
        <v>25</v>
      </c>
      <c r="B15" s="1">
        <v>450</v>
      </c>
      <c r="C15" s="1">
        <v>80</v>
      </c>
      <c r="D15" s="1">
        <v>200</v>
      </c>
      <c r="E15" s="1">
        <v>300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20" t="s">
        <v>26</v>
      </c>
      <c r="B16" s="1">
        <v>360</v>
      </c>
      <c r="C16" s="1">
        <v>180</v>
      </c>
      <c r="D16" s="1">
        <v>360</v>
      </c>
      <c r="E16" s="1">
        <v>360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20" t="s">
        <v>27</v>
      </c>
      <c r="B17" s="1">
        <v>600</v>
      </c>
      <c r="C17" s="1">
        <v>400</v>
      </c>
      <c r="D17" s="1">
        <v>450</v>
      </c>
      <c r="E17" s="1">
        <v>600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20" t="s">
        <v>28</v>
      </c>
      <c r="B18" s="1">
        <v>2500</v>
      </c>
      <c r="C18" s="1">
        <v>10</v>
      </c>
      <c r="D18" s="1">
        <v>500</v>
      </c>
      <c r="E18" s="1">
        <v>2100</v>
      </c>
      <c r="F18" s="1">
        <v>2000</v>
      </c>
      <c r="G18" s="1">
        <v>1900</v>
      </c>
      <c r="H18" s="1">
        <v>1800</v>
      </c>
      <c r="I18" s="1">
        <v>1400</v>
      </c>
      <c r="J18" s="1">
        <v>880</v>
      </c>
      <c r="K18" s="1">
        <v>630</v>
      </c>
      <c r="L18" s="1">
        <v>100</v>
      </c>
      <c r="M18" s="1">
        <v>0</v>
      </c>
      <c r="N18" s="1">
        <v>0</v>
      </c>
      <c r="O18" s="1">
        <v>400</v>
      </c>
    </row>
    <row r="19" spans="1:15" x14ac:dyDescent="0.2">
      <c r="A19" s="20" t="s">
        <v>56</v>
      </c>
      <c r="B19" s="1">
        <v>500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 x14ac:dyDescent="0.25">
      <c r="A20" s="1" t="s">
        <v>30</v>
      </c>
      <c r="B20" s="1">
        <v>650</v>
      </c>
      <c r="C20" s="1">
        <v>0</v>
      </c>
      <c r="D20" s="1">
        <v>100</v>
      </c>
      <c r="E20" s="1">
        <v>650</v>
      </c>
      <c r="F20" s="1">
        <v>650</v>
      </c>
      <c r="G20" s="1">
        <v>600</v>
      </c>
      <c r="H20" s="1">
        <v>600</v>
      </c>
      <c r="I20" s="1">
        <v>400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50</v>
      </c>
    </row>
    <row r="21" spans="1:15" ht="13.5" thickBot="1" x14ac:dyDescent="0.25">
      <c r="A21" s="1"/>
      <c r="B21" s="65">
        <f t="shared" ref="B21:O21" si="0">SUM(B3:B20)</f>
        <v>40970</v>
      </c>
      <c r="C21" s="15">
        <f t="shared" si="0"/>
        <v>6140</v>
      </c>
      <c r="D21" s="15">
        <f t="shared" si="0"/>
        <v>12010</v>
      </c>
      <c r="E21" s="15">
        <f t="shared" si="0"/>
        <v>33260</v>
      </c>
      <c r="F21" s="15">
        <f t="shared" si="0"/>
        <v>26450</v>
      </c>
      <c r="G21" s="15">
        <f t="shared" si="0"/>
        <v>24400</v>
      </c>
      <c r="H21" s="15">
        <f t="shared" si="0"/>
        <v>22350</v>
      </c>
      <c r="I21" s="15">
        <f t="shared" si="0"/>
        <v>17100</v>
      </c>
      <c r="J21" s="15">
        <f t="shared" si="0"/>
        <v>12190</v>
      </c>
      <c r="K21" s="15">
        <f t="shared" si="0"/>
        <v>8200</v>
      </c>
      <c r="L21" s="15">
        <f t="shared" si="0"/>
        <v>5150</v>
      </c>
      <c r="M21" s="15">
        <f t="shared" si="0"/>
        <v>4000</v>
      </c>
      <c r="N21" s="15">
        <f t="shared" si="0"/>
        <v>2450</v>
      </c>
      <c r="O21" s="15">
        <f t="shared" si="0"/>
        <v>4550</v>
      </c>
    </row>
    <row r="22" spans="1:15" x14ac:dyDescent="0.2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x14ac:dyDescent="0.2">
      <c r="A24" s="20" t="s">
        <v>34</v>
      </c>
      <c r="B24" s="1"/>
      <c r="C24" s="17"/>
      <c r="D24" s="15">
        <v>8210</v>
      </c>
      <c r="E24" s="15">
        <v>18060</v>
      </c>
      <c r="F24" s="15">
        <v>26030</v>
      </c>
      <c r="G24" s="15">
        <v>25580</v>
      </c>
      <c r="H24" s="15">
        <v>22950</v>
      </c>
      <c r="I24" s="15">
        <v>18390</v>
      </c>
      <c r="J24" s="15">
        <v>12780</v>
      </c>
      <c r="K24" s="15">
        <v>7120</v>
      </c>
      <c r="L24" s="15">
        <v>3680</v>
      </c>
      <c r="M24" s="15">
        <v>2210</v>
      </c>
      <c r="N24" s="15">
        <v>2750</v>
      </c>
      <c r="O24" s="15">
        <v>18470</v>
      </c>
    </row>
    <row r="25" spans="1:15" x14ac:dyDescent="0.2">
      <c r="A25" s="20" t="s">
        <v>58</v>
      </c>
      <c r="B25" s="1"/>
      <c r="C25" s="1"/>
      <c r="D25" s="68">
        <f t="shared" ref="D25:O25" si="1">(D21-D24)/D24</f>
        <v>0.46285018270401951</v>
      </c>
      <c r="E25" s="68">
        <f t="shared" si="1"/>
        <v>0.84163898117386493</v>
      </c>
      <c r="F25" s="68">
        <f t="shared" si="1"/>
        <v>1.6135228582404917E-2</v>
      </c>
      <c r="G25" s="68">
        <f t="shared" si="1"/>
        <v>-4.6129788897576234E-2</v>
      </c>
      <c r="H25" s="68">
        <f t="shared" si="1"/>
        <v>-2.6143790849673203E-2</v>
      </c>
      <c r="I25" s="68">
        <f t="shared" si="1"/>
        <v>-7.01468189233279E-2</v>
      </c>
      <c r="J25" s="68">
        <f t="shared" si="1"/>
        <v>-4.6165884194053208E-2</v>
      </c>
      <c r="K25" s="68">
        <f t="shared" si="1"/>
        <v>0.15168539325842698</v>
      </c>
      <c r="L25" s="68">
        <f t="shared" si="1"/>
        <v>0.39945652173913043</v>
      </c>
      <c r="M25" s="68">
        <f t="shared" si="1"/>
        <v>0.80995475113122173</v>
      </c>
      <c r="N25" s="68">
        <f t="shared" si="1"/>
        <v>-0.10909090909090909</v>
      </c>
      <c r="O25" s="68">
        <f t="shared" si="1"/>
        <v>-0.75365457498646449</v>
      </c>
    </row>
    <row r="26" spans="1:15" x14ac:dyDescent="0.2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x14ac:dyDescent="0.2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x14ac:dyDescent="0.2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x14ac:dyDescent="0.2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x14ac:dyDescent="0.2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x14ac:dyDescent="0.2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x14ac:dyDescent="0.2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x14ac:dyDescent="0.2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x14ac:dyDescent="0.2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x14ac:dyDescent="0.2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x14ac:dyDescent="0.2">
      <c r="A36" s="24" t="s">
        <v>45</v>
      </c>
      <c r="D36" s="17">
        <v>33700</v>
      </c>
      <c r="E36" s="17">
        <v>39930</v>
      </c>
      <c r="F36" s="17">
        <v>40030</v>
      </c>
      <c r="G36" s="17">
        <v>37860</v>
      </c>
      <c r="H36" s="17">
        <v>32418</v>
      </c>
      <c r="I36" s="17">
        <v>23915</v>
      </c>
      <c r="J36" s="17">
        <v>17415</v>
      </c>
      <c r="K36" s="17">
        <v>12105</v>
      </c>
      <c r="L36" s="17">
        <v>8270</v>
      </c>
      <c r="M36" s="17">
        <v>6750</v>
      </c>
      <c r="N36" s="17">
        <v>6140</v>
      </c>
      <c r="O36" s="17">
        <v>6140</v>
      </c>
    </row>
    <row r="37" spans="1:15" x14ac:dyDescent="0.2">
      <c r="A37" s="24" t="s">
        <v>46</v>
      </c>
      <c r="D37" s="17">
        <v>12010</v>
      </c>
      <c r="E37" s="17">
        <v>33260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defaultRowHeight="12.75" x14ac:dyDescent="0.2"/>
  <sheetData>
    <row r="1" spans="1:15" x14ac:dyDescent="0.2">
      <c r="A1" s="1"/>
      <c r="B1" s="2" t="s">
        <v>0</v>
      </c>
      <c r="C1" s="3">
        <v>37956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x14ac:dyDescent="0.2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x14ac:dyDescent="0.2">
      <c r="A3" s="20" t="s">
        <v>13</v>
      </c>
      <c r="B3" s="1">
        <v>5000</v>
      </c>
      <c r="C3" s="1">
        <v>1400</v>
      </c>
      <c r="D3" s="1">
        <v>4000</v>
      </c>
      <c r="E3" s="1">
        <v>5000</v>
      </c>
      <c r="F3" s="1">
        <v>5000</v>
      </c>
      <c r="G3" s="1">
        <v>4500</v>
      </c>
      <c r="H3" s="1">
        <v>4000</v>
      </c>
      <c r="I3" s="1">
        <v>3000</v>
      </c>
      <c r="J3" s="1">
        <v>2200</v>
      </c>
      <c r="K3" s="1">
        <v>1400</v>
      </c>
      <c r="L3" s="1">
        <v>1000</v>
      </c>
      <c r="M3" s="1">
        <v>700</v>
      </c>
      <c r="N3" s="1">
        <v>600</v>
      </c>
      <c r="O3" s="1">
        <v>600</v>
      </c>
    </row>
    <row r="4" spans="1:15" x14ac:dyDescent="0.2">
      <c r="A4" s="20" t="s">
        <v>14</v>
      </c>
      <c r="B4" s="1">
        <v>7500</v>
      </c>
      <c r="C4" s="1">
        <v>3600</v>
      </c>
      <c r="D4" s="1">
        <v>7500</v>
      </c>
      <c r="E4" s="1">
        <v>7500</v>
      </c>
      <c r="F4" s="1">
        <v>7500</v>
      </c>
      <c r="G4" s="1">
        <v>6700</v>
      </c>
      <c r="H4" s="1">
        <v>5700</v>
      </c>
      <c r="I4" s="1">
        <v>5200</v>
      </c>
      <c r="J4" s="1">
        <v>4700</v>
      </c>
      <c r="K4" s="1">
        <v>3900</v>
      </c>
      <c r="L4" s="1">
        <v>3600</v>
      </c>
      <c r="M4" s="1">
        <v>3300</v>
      </c>
      <c r="N4" s="1">
        <v>3100</v>
      </c>
      <c r="O4" s="1">
        <v>3100</v>
      </c>
    </row>
    <row r="5" spans="1:15" x14ac:dyDescent="0.2">
      <c r="A5" s="20" t="s">
        <v>15</v>
      </c>
      <c r="B5" s="1">
        <v>5000</v>
      </c>
      <c r="C5" s="1">
        <v>1500</v>
      </c>
      <c r="D5" s="1">
        <v>4000</v>
      </c>
      <c r="E5" s="1">
        <v>5000</v>
      </c>
      <c r="F5" s="1">
        <v>5000</v>
      </c>
      <c r="G5" s="1">
        <v>4800</v>
      </c>
      <c r="H5" s="1">
        <v>4400</v>
      </c>
      <c r="I5" s="1">
        <v>3300</v>
      </c>
      <c r="J5" s="1">
        <v>2600</v>
      </c>
      <c r="K5" s="1">
        <v>1900</v>
      </c>
      <c r="L5" s="1">
        <v>1400</v>
      </c>
      <c r="M5" s="1">
        <v>1100</v>
      </c>
      <c r="N5" s="1">
        <v>1000</v>
      </c>
      <c r="O5" s="1">
        <v>1000</v>
      </c>
    </row>
    <row r="6" spans="1:15" x14ac:dyDescent="0.2">
      <c r="A6" s="20" t="s">
        <v>16</v>
      </c>
      <c r="B6" s="1">
        <v>1600</v>
      </c>
      <c r="C6" s="1">
        <v>80</v>
      </c>
      <c r="D6" s="1">
        <v>1600</v>
      </c>
      <c r="E6" s="1">
        <v>1600</v>
      </c>
      <c r="F6" s="1">
        <v>1600</v>
      </c>
      <c r="G6" s="1">
        <v>1400</v>
      </c>
      <c r="H6" s="1">
        <v>900</v>
      </c>
      <c r="I6" s="1">
        <v>1100</v>
      </c>
      <c r="J6" s="1">
        <v>600</v>
      </c>
      <c r="K6" s="1">
        <v>400</v>
      </c>
      <c r="L6" s="1">
        <v>400</v>
      </c>
      <c r="M6" s="1">
        <v>200</v>
      </c>
      <c r="N6" s="1">
        <v>150</v>
      </c>
      <c r="O6" s="1">
        <v>150</v>
      </c>
    </row>
    <row r="7" spans="1:15" x14ac:dyDescent="0.2">
      <c r="A7" s="20" t="s">
        <v>17</v>
      </c>
      <c r="B7" s="1">
        <v>3800</v>
      </c>
      <c r="C7" s="1">
        <v>750</v>
      </c>
      <c r="D7" s="1">
        <v>3500</v>
      </c>
      <c r="E7" s="1">
        <v>3800</v>
      </c>
      <c r="F7" s="1">
        <v>3800</v>
      </c>
      <c r="G7" s="1">
        <v>3600</v>
      </c>
      <c r="H7" s="1">
        <v>3100</v>
      </c>
      <c r="I7" s="1">
        <v>1750</v>
      </c>
      <c r="J7" s="1">
        <v>1300</v>
      </c>
      <c r="K7" s="1">
        <v>750</v>
      </c>
      <c r="L7" s="1">
        <v>400</v>
      </c>
      <c r="M7" s="1">
        <v>500</v>
      </c>
      <c r="N7" s="1">
        <v>400</v>
      </c>
      <c r="O7" s="1">
        <v>400</v>
      </c>
    </row>
    <row r="8" spans="1:15" x14ac:dyDescent="0.2">
      <c r="A8" s="20" t="s">
        <v>18</v>
      </c>
      <c r="B8" s="1">
        <v>300</v>
      </c>
      <c r="C8" s="1">
        <v>50</v>
      </c>
      <c r="D8" s="1">
        <v>300</v>
      </c>
      <c r="E8" s="1">
        <v>300</v>
      </c>
      <c r="F8" s="1">
        <v>300</v>
      </c>
      <c r="G8" s="1">
        <v>300</v>
      </c>
      <c r="H8" s="64">
        <v>200</v>
      </c>
      <c r="I8" s="1">
        <v>250</v>
      </c>
      <c r="J8" s="1">
        <v>200</v>
      </c>
      <c r="K8" s="1">
        <v>150</v>
      </c>
      <c r="L8" s="1">
        <v>50</v>
      </c>
      <c r="M8" s="1">
        <v>50</v>
      </c>
      <c r="N8" s="1">
        <v>40</v>
      </c>
      <c r="O8" s="1">
        <v>40</v>
      </c>
    </row>
    <row r="9" spans="1:15" x14ac:dyDescent="0.2">
      <c r="A9" s="20" t="s">
        <v>55</v>
      </c>
      <c r="B9" s="1">
        <v>50</v>
      </c>
      <c r="C9" s="1">
        <v>20</v>
      </c>
      <c r="D9" s="1">
        <v>50</v>
      </c>
      <c r="E9" s="1">
        <v>50</v>
      </c>
      <c r="F9" s="1">
        <v>50</v>
      </c>
      <c r="G9" s="1">
        <v>50</v>
      </c>
      <c r="H9" s="1">
        <v>40</v>
      </c>
      <c r="I9" s="1"/>
      <c r="J9" s="1"/>
      <c r="K9" s="1"/>
      <c r="L9" s="1"/>
      <c r="M9" s="1"/>
      <c r="N9" s="1"/>
      <c r="O9" s="1"/>
    </row>
    <row r="10" spans="1:15" x14ac:dyDescent="0.2">
      <c r="A10" s="20" t="s">
        <v>20</v>
      </c>
      <c r="B10" s="1">
        <v>300</v>
      </c>
      <c r="C10" s="1">
        <v>30</v>
      </c>
      <c r="D10" s="1">
        <v>300</v>
      </c>
      <c r="E10" s="1">
        <v>300</v>
      </c>
      <c r="F10" s="1">
        <v>300</v>
      </c>
      <c r="G10" s="1">
        <v>250</v>
      </c>
      <c r="H10" s="1">
        <v>100</v>
      </c>
      <c r="I10" s="1">
        <v>200</v>
      </c>
      <c r="J10" s="1">
        <v>130</v>
      </c>
      <c r="K10" s="1">
        <v>100</v>
      </c>
      <c r="L10" s="1">
        <v>50</v>
      </c>
      <c r="M10" s="1">
        <v>10</v>
      </c>
      <c r="N10" s="1">
        <v>10</v>
      </c>
      <c r="O10" s="1">
        <v>10</v>
      </c>
    </row>
    <row r="11" spans="1:15" x14ac:dyDescent="0.2">
      <c r="A11" s="20" t="s">
        <v>21</v>
      </c>
      <c r="B11" s="1">
        <v>1200</v>
      </c>
      <c r="C11" s="1">
        <v>50</v>
      </c>
      <c r="D11" s="15">
        <v>1200</v>
      </c>
      <c r="E11" s="15">
        <v>1200</v>
      </c>
      <c r="F11" s="15">
        <v>1200</v>
      </c>
      <c r="G11" s="15">
        <v>1000</v>
      </c>
      <c r="H11" s="1">
        <v>700</v>
      </c>
      <c r="I11" s="1">
        <v>750</v>
      </c>
      <c r="J11" s="1">
        <v>650</v>
      </c>
      <c r="K11" s="1">
        <v>350</v>
      </c>
      <c r="L11" s="1">
        <v>150</v>
      </c>
      <c r="M11" s="1">
        <v>10</v>
      </c>
      <c r="N11" s="1">
        <v>10</v>
      </c>
      <c r="O11" s="1">
        <v>10</v>
      </c>
    </row>
    <row r="12" spans="1:15" x14ac:dyDescent="0.2">
      <c r="A12" s="20" t="s">
        <v>22</v>
      </c>
      <c r="B12" s="1">
        <v>4300</v>
      </c>
      <c r="C12" s="1">
        <v>300</v>
      </c>
      <c r="D12" s="1">
        <v>4000</v>
      </c>
      <c r="E12" s="1">
        <v>4300</v>
      </c>
      <c r="F12" s="1">
        <v>4300</v>
      </c>
      <c r="G12" s="1">
        <v>4000</v>
      </c>
      <c r="H12" s="1">
        <v>3650</v>
      </c>
      <c r="I12" s="1">
        <v>2200</v>
      </c>
      <c r="J12" s="1">
        <v>1000</v>
      </c>
      <c r="K12" s="1">
        <v>550</v>
      </c>
      <c r="L12" s="1">
        <v>40</v>
      </c>
      <c r="M12" s="1">
        <v>10</v>
      </c>
      <c r="N12" s="1">
        <v>10</v>
      </c>
      <c r="O12" s="1">
        <v>10</v>
      </c>
    </row>
    <row r="13" spans="1:15" x14ac:dyDescent="0.2">
      <c r="A13" s="20" t="s">
        <v>23</v>
      </c>
      <c r="B13" s="1">
        <v>6500</v>
      </c>
      <c r="C13" s="1">
        <v>300</v>
      </c>
      <c r="D13" s="1">
        <v>3000</v>
      </c>
      <c r="E13" s="1">
        <v>6500</v>
      </c>
      <c r="F13" s="1">
        <v>6500</v>
      </c>
      <c r="G13" s="1">
        <v>6500</v>
      </c>
      <c r="H13" s="1">
        <v>5218</v>
      </c>
      <c r="I13" s="1">
        <v>3200</v>
      </c>
      <c r="J13" s="1">
        <v>1800</v>
      </c>
      <c r="K13" s="1">
        <v>900</v>
      </c>
      <c r="L13" s="1">
        <v>155</v>
      </c>
      <c r="M13" s="1">
        <v>10</v>
      </c>
      <c r="N13" s="1">
        <v>10</v>
      </c>
      <c r="O13" s="1">
        <v>10</v>
      </c>
    </row>
    <row r="14" spans="1:15" x14ac:dyDescent="0.2">
      <c r="A14" s="20" t="s">
        <v>24</v>
      </c>
      <c r="B14" s="1">
        <v>360</v>
      </c>
      <c r="C14" s="1">
        <v>180</v>
      </c>
      <c r="D14" s="1">
        <v>250</v>
      </c>
      <c r="E14" s="1">
        <v>360</v>
      </c>
      <c r="F14" s="1">
        <v>360</v>
      </c>
      <c r="G14" s="1">
        <v>350</v>
      </c>
      <c r="H14" s="1">
        <v>260</v>
      </c>
      <c r="I14" s="1">
        <v>210</v>
      </c>
      <c r="J14" s="1">
        <v>195</v>
      </c>
      <c r="K14" s="1">
        <v>180</v>
      </c>
      <c r="L14" s="1">
        <v>140</v>
      </c>
      <c r="M14" s="1">
        <v>150</v>
      </c>
      <c r="N14" s="1">
        <v>140</v>
      </c>
      <c r="O14" s="1">
        <v>140</v>
      </c>
    </row>
    <row r="15" spans="1:15" x14ac:dyDescent="0.2">
      <c r="A15" s="20" t="s">
        <v>25</v>
      </c>
      <c r="B15" s="1">
        <v>450</v>
      </c>
      <c r="C15" s="1">
        <v>350</v>
      </c>
      <c r="D15" s="1">
        <v>130</v>
      </c>
      <c r="E15" s="1">
        <v>450</v>
      </c>
      <c r="F15" s="1">
        <v>450</v>
      </c>
      <c r="G15" s="1">
        <v>450</v>
      </c>
      <c r="H15" s="1">
        <v>450</v>
      </c>
      <c r="I15" s="1">
        <v>450</v>
      </c>
      <c r="J15" s="1">
        <v>385</v>
      </c>
      <c r="K15" s="1">
        <v>250</v>
      </c>
      <c r="L15" s="1">
        <v>125</v>
      </c>
      <c r="M15" s="1">
        <v>100</v>
      </c>
      <c r="N15" s="1">
        <v>80</v>
      </c>
      <c r="O15" s="1">
        <v>80</v>
      </c>
    </row>
    <row r="16" spans="1:15" x14ac:dyDescent="0.2">
      <c r="A16" s="20" t="s">
        <v>26</v>
      </c>
      <c r="B16" s="1">
        <v>360</v>
      </c>
      <c r="C16" s="1">
        <v>150</v>
      </c>
      <c r="D16" s="1">
        <v>220</v>
      </c>
      <c r="E16" s="1">
        <v>320</v>
      </c>
      <c r="F16" s="1">
        <v>320</v>
      </c>
      <c r="G16" s="1">
        <v>360</v>
      </c>
      <c r="H16" s="1">
        <v>350</v>
      </c>
      <c r="I16" s="1">
        <v>230</v>
      </c>
      <c r="J16" s="1">
        <v>200</v>
      </c>
      <c r="K16" s="1">
        <v>225</v>
      </c>
      <c r="L16" s="1">
        <v>220</v>
      </c>
      <c r="M16" s="1">
        <v>200</v>
      </c>
      <c r="N16" s="1">
        <v>180</v>
      </c>
      <c r="O16" s="1">
        <v>180</v>
      </c>
    </row>
    <row r="17" spans="1:15" x14ac:dyDescent="0.2">
      <c r="A17" s="20" t="s">
        <v>27</v>
      </c>
      <c r="B17" s="1">
        <v>600</v>
      </c>
      <c r="C17" s="1">
        <v>550</v>
      </c>
      <c r="D17" s="1">
        <v>500</v>
      </c>
      <c r="E17" s="1">
        <v>600</v>
      </c>
      <c r="F17" s="1">
        <v>600</v>
      </c>
      <c r="G17" s="1">
        <v>500</v>
      </c>
      <c r="H17" s="1">
        <v>500</v>
      </c>
      <c r="I17" s="1">
        <v>500</v>
      </c>
      <c r="J17" s="1">
        <v>500</v>
      </c>
      <c r="K17" s="1">
        <v>500</v>
      </c>
      <c r="L17" s="1">
        <v>500</v>
      </c>
      <c r="M17" s="1">
        <v>400</v>
      </c>
      <c r="N17" s="1">
        <v>400</v>
      </c>
      <c r="O17" s="1">
        <v>400</v>
      </c>
    </row>
    <row r="18" spans="1:15" x14ac:dyDescent="0.2">
      <c r="A18" s="20" t="s">
        <v>28</v>
      </c>
      <c r="B18" s="1">
        <v>2500</v>
      </c>
      <c r="C18" s="1">
        <v>550</v>
      </c>
      <c r="D18" s="1">
        <v>2500</v>
      </c>
      <c r="E18" s="1">
        <v>2500</v>
      </c>
      <c r="F18" s="1">
        <v>2500</v>
      </c>
      <c r="G18" s="1">
        <v>2500</v>
      </c>
      <c r="H18" s="1">
        <v>2200</v>
      </c>
      <c r="I18" s="1">
        <v>1300</v>
      </c>
      <c r="J18" s="1">
        <v>900</v>
      </c>
      <c r="K18" s="1">
        <v>550</v>
      </c>
      <c r="L18" s="1">
        <v>40</v>
      </c>
      <c r="M18" s="1">
        <v>10</v>
      </c>
      <c r="N18" s="1">
        <v>10</v>
      </c>
      <c r="O18" s="1">
        <v>10</v>
      </c>
    </row>
    <row r="19" spans="1:15" x14ac:dyDescent="0.2">
      <c r="A19" s="20" t="s">
        <v>56</v>
      </c>
      <c r="B19" s="1">
        <v>500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/>
      <c r="O19" s="1"/>
    </row>
    <row r="20" spans="1:15" ht="13.5" thickBot="1" x14ac:dyDescent="0.25">
      <c r="A20" s="1" t="s">
        <v>30</v>
      </c>
      <c r="B20" s="1">
        <v>650</v>
      </c>
      <c r="C20" s="1">
        <v>200</v>
      </c>
      <c r="D20" s="1">
        <v>650</v>
      </c>
      <c r="E20" s="1">
        <v>650</v>
      </c>
      <c r="F20" s="1">
        <v>650</v>
      </c>
      <c r="G20" s="1">
        <v>600</v>
      </c>
      <c r="H20" s="1">
        <v>650</v>
      </c>
      <c r="I20" s="1">
        <v>275</v>
      </c>
      <c r="J20" s="1">
        <v>55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3.5" thickBot="1" x14ac:dyDescent="0.25">
      <c r="A21" s="1"/>
      <c r="B21" s="65">
        <f t="shared" ref="B21:O21" si="0">SUM(B3:B20)</f>
        <v>40970</v>
      </c>
      <c r="C21" s="15">
        <f t="shared" si="0"/>
        <v>10060</v>
      </c>
      <c r="D21" s="15">
        <f t="shared" si="0"/>
        <v>33700</v>
      </c>
      <c r="E21" s="15">
        <f t="shared" si="0"/>
        <v>40430</v>
      </c>
      <c r="F21" s="15">
        <f t="shared" si="0"/>
        <v>40430</v>
      </c>
      <c r="G21" s="15">
        <f t="shared" si="0"/>
        <v>37860</v>
      </c>
      <c r="H21" s="15">
        <f t="shared" si="0"/>
        <v>32418</v>
      </c>
      <c r="I21" s="15">
        <f t="shared" si="0"/>
        <v>23915</v>
      </c>
      <c r="J21" s="15">
        <f t="shared" si="0"/>
        <v>17415</v>
      </c>
      <c r="K21" s="15">
        <f t="shared" si="0"/>
        <v>12105</v>
      </c>
      <c r="L21" s="15">
        <f t="shared" si="0"/>
        <v>8270</v>
      </c>
      <c r="M21" s="15">
        <f t="shared" si="0"/>
        <v>6750</v>
      </c>
      <c r="N21" s="15">
        <f t="shared" si="0"/>
        <v>6140</v>
      </c>
      <c r="O21" s="15">
        <f t="shared" si="0"/>
        <v>6140</v>
      </c>
    </row>
    <row r="22" spans="1:15" x14ac:dyDescent="0.2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x14ac:dyDescent="0.2">
      <c r="A24" s="20" t="s">
        <v>34</v>
      </c>
      <c r="B24" s="1"/>
      <c r="C24" s="17"/>
      <c r="D24" s="15">
        <v>8210</v>
      </c>
      <c r="E24" s="15">
        <v>18060</v>
      </c>
      <c r="F24" s="15">
        <v>26030</v>
      </c>
      <c r="G24" s="15">
        <v>25580</v>
      </c>
      <c r="H24" s="15">
        <v>22950</v>
      </c>
      <c r="I24" s="15">
        <v>18390</v>
      </c>
      <c r="J24" s="15">
        <v>12780</v>
      </c>
      <c r="K24" s="15">
        <v>7120</v>
      </c>
      <c r="L24" s="15">
        <v>3680</v>
      </c>
      <c r="M24" s="15">
        <v>2210</v>
      </c>
      <c r="N24" s="15">
        <v>2750</v>
      </c>
      <c r="O24" s="15">
        <v>18470</v>
      </c>
    </row>
    <row r="25" spans="1:15" x14ac:dyDescent="0.2">
      <c r="A25" s="20" t="s">
        <v>58</v>
      </c>
      <c r="B25" s="1"/>
      <c r="C25" s="1"/>
      <c r="D25" s="68">
        <f t="shared" ref="D25:O25" si="1">(D21-D24)/D24</f>
        <v>3.1047503045066991</v>
      </c>
      <c r="E25" s="68">
        <f t="shared" si="1"/>
        <v>1.2386489479512734</v>
      </c>
      <c r="F25" s="68">
        <f t="shared" si="1"/>
        <v>0.55320783711102572</v>
      </c>
      <c r="G25" s="68">
        <f t="shared" si="1"/>
        <v>0.48006254886630179</v>
      </c>
      <c r="H25" s="68">
        <f t="shared" si="1"/>
        <v>0.41254901960784313</v>
      </c>
      <c r="I25" s="68">
        <f t="shared" si="1"/>
        <v>0.30043501903208264</v>
      </c>
      <c r="J25" s="68">
        <f t="shared" si="1"/>
        <v>0.36267605633802819</v>
      </c>
      <c r="K25" s="68">
        <f t="shared" si="1"/>
        <v>0.70014044943820219</v>
      </c>
      <c r="L25" s="68">
        <f t="shared" si="1"/>
        <v>1.2472826086956521</v>
      </c>
      <c r="M25" s="68">
        <f t="shared" si="1"/>
        <v>2.0542986425339365</v>
      </c>
      <c r="N25" s="68">
        <f t="shared" si="1"/>
        <v>1.2327272727272727</v>
      </c>
      <c r="O25" s="68">
        <f t="shared" si="1"/>
        <v>-0.66756903086085539</v>
      </c>
    </row>
    <row r="26" spans="1:15" x14ac:dyDescent="0.2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x14ac:dyDescent="0.2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x14ac:dyDescent="0.2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x14ac:dyDescent="0.2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x14ac:dyDescent="0.2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x14ac:dyDescent="0.2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x14ac:dyDescent="0.2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x14ac:dyDescent="0.2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x14ac:dyDescent="0.2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x14ac:dyDescent="0.2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x14ac:dyDescent="0.2">
      <c r="A36" s="24" t="s">
        <v>45</v>
      </c>
      <c r="D36" s="17">
        <v>33700</v>
      </c>
      <c r="E36" s="17">
        <v>39930</v>
      </c>
      <c r="F36" s="17">
        <v>40030</v>
      </c>
      <c r="G36" s="17">
        <v>37860</v>
      </c>
      <c r="H36" s="17">
        <v>32418</v>
      </c>
      <c r="I36" s="17">
        <v>23915</v>
      </c>
      <c r="J36" s="17">
        <v>17415</v>
      </c>
      <c r="K36" s="17">
        <v>12105</v>
      </c>
      <c r="L36" s="17">
        <v>8270</v>
      </c>
      <c r="M36" s="17">
        <v>6750</v>
      </c>
      <c r="N36" s="17">
        <v>6140</v>
      </c>
      <c r="O36" s="17">
        <v>6140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1" sqref="C31"/>
    </sheetView>
  </sheetViews>
  <sheetFormatPr defaultRowHeight="12.75" x14ac:dyDescent="0.2"/>
  <sheetData>
    <row r="1" spans="1:15" x14ac:dyDescent="0.2">
      <c r="A1" s="1"/>
      <c r="B1" s="2" t="s">
        <v>0</v>
      </c>
      <c r="C1" s="3">
        <v>37591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x14ac:dyDescent="0.2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1"/>
      <c r="M2" s="1"/>
      <c r="N2" s="1"/>
      <c r="O2" s="1"/>
    </row>
    <row r="3" spans="1:15" x14ac:dyDescent="0.2">
      <c r="A3" s="20" t="s">
        <v>13</v>
      </c>
      <c r="B3" s="1">
        <v>5000</v>
      </c>
      <c r="C3" s="1">
        <v>450</v>
      </c>
      <c r="D3" s="17">
        <v>700</v>
      </c>
      <c r="E3" s="1">
        <v>5000</v>
      </c>
      <c r="F3" s="1">
        <v>5000</v>
      </c>
      <c r="G3" s="1">
        <v>5000</v>
      </c>
      <c r="H3" s="1">
        <v>4400</v>
      </c>
      <c r="I3" s="1">
        <v>3500</v>
      </c>
      <c r="J3" s="1">
        <v>3000</v>
      </c>
      <c r="K3" s="1">
        <v>2300</v>
      </c>
      <c r="L3" s="1">
        <v>1700</v>
      </c>
      <c r="M3" s="1">
        <v>1500</v>
      </c>
      <c r="N3" s="1">
        <v>1400</v>
      </c>
      <c r="O3" s="1">
        <v>1400</v>
      </c>
    </row>
    <row r="4" spans="1:15" x14ac:dyDescent="0.2">
      <c r="A4" s="20" t="s">
        <v>14</v>
      </c>
      <c r="B4" s="1">
        <v>7500</v>
      </c>
      <c r="C4" s="1">
        <v>3000</v>
      </c>
      <c r="D4" s="17">
        <v>3600</v>
      </c>
      <c r="E4" s="1">
        <v>7500</v>
      </c>
      <c r="F4" s="1">
        <v>7500</v>
      </c>
      <c r="G4" s="1">
        <v>7500</v>
      </c>
      <c r="H4" s="1">
        <v>6700</v>
      </c>
      <c r="I4" s="1">
        <v>6000</v>
      </c>
      <c r="J4" s="1">
        <v>5100</v>
      </c>
      <c r="K4" s="1">
        <v>4200</v>
      </c>
      <c r="L4" s="1">
        <v>3800</v>
      </c>
      <c r="M4" s="1">
        <v>3700</v>
      </c>
      <c r="N4" s="1">
        <v>3600</v>
      </c>
      <c r="O4" s="1">
        <v>3600</v>
      </c>
    </row>
    <row r="5" spans="1:15" x14ac:dyDescent="0.2">
      <c r="A5" s="20" t="s">
        <v>15</v>
      </c>
      <c r="B5" s="1">
        <v>4500</v>
      </c>
      <c r="C5" s="1">
        <v>700</v>
      </c>
      <c r="D5" s="17">
        <v>900</v>
      </c>
      <c r="E5" s="1">
        <v>4500</v>
      </c>
      <c r="F5" s="1">
        <v>4500</v>
      </c>
      <c r="G5" s="1">
        <v>4500</v>
      </c>
      <c r="H5" s="1">
        <v>4500</v>
      </c>
      <c r="I5" s="1">
        <v>3900</v>
      </c>
      <c r="J5" s="1">
        <v>2850</v>
      </c>
      <c r="K5" s="1">
        <v>2400</v>
      </c>
      <c r="L5" s="1">
        <v>2000</v>
      </c>
      <c r="M5" s="1">
        <v>1700</v>
      </c>
      <c r="N5" s="1">
        <v>1500</v>
      </c>
      <c r="O5" s="1">
        <v>1500</v>
      </c>
    </row>
    <row r="6" spans="1:15" x14ac:dyDescent="0.2">
      <c r="A6" s="20" t="s">
        <v>16</v>
      </c>
      <c r="B6" s="1">
        <v>1600</v>
      </c>
      <c r="C6" s="1">
        <v>1100</v>
      </c>
      <c r="D6" s="17">
        <v>1300</v>
      </c>
      <c r="E6" s="1">
        <v>1600</v>
      </c>
      <c r="F6" s="1">
        <v>1600</v>
      </c>
      <c r="G6" s="1">
        <v>1600</v>
      </c>
      <c r="H6" s="1">
        <v>1200</v>
      </c>
      <c r="I6" s="1">
        <v>1100</v>
      </c>
      <c r="J6" s="1">
        <v>660</v>
      </c>
      <c r="K6" s="1">
        <v>800</v>
      </c>
      <c r="L6" s="1">
        <v>600</v>
      </c>
      <c r="M6" s="1">
        <v>430</v>
      </c>
      <c r="N6" s="1">
        <v>80</v>
      </c>
      <c r="O6" s="1">
        <v>80</v>
      </c>
    </row>
    <row r="7" spans="1:15" x14ac:dyDescent="0.2">
      <c r="A7" s="20" t="s">
        <v>17</v>
      </c>
      <c r="B7" s="1">
        <v>3500</v>
      </c>
      <c r="C7" s="1">
        <v>1450</v>
      </c>
      <c r="D7" s="17">
        <v>200</v>
      </c>
      <c r="E7" s="1">
        <v>3500</v>
      </c>
      <c r="F7" s="1">
        <v>3500</v>
      </c>
      <c r="G7" s="1">
        <v>3500</v>
      </c>
      <c r="H7" s="1">
        <v>3500</v>
      </c>
      <c r="I7" s="1">
        <v>2800</v>
      </c>
      <c r="J7" s="1">
        <v>2100</v>
      </c>
      <c r="K7" s="1">
        <v>850</v>
      </c>
      <c r="L7" s="1">
        <v>800</v>
      </c>
      <c r="M7" s="1">
        <v>800</v>
      </c>
      <c r="N7" s="1">
        <v>750</v>
      </c>
      <c r="O7" s="1">
        <v>750</v>
      </c>
    </row>
    <row r="8" spans="1:15" x14ac:dyDescent="0.2">
      <c r="A8" s="20" t="s">
        <v>18</v>
      </c>
      <c r="B8" s="1">
        <v>300</v>
      </c>
      <c r="C8" s="1">
        <v>100</v>
      </c>
      <c r="D8" s="17">
        <v>200</v>
      </c>
      <c r="E8" s="1">
        <v>300</v>
      </c>
      <c r="F8" s="1">
        <v>300</v>
      </c>
      <c r="G8" s="1">
        <v>300</v>
      </c>
      <c r="H8" s="64">
        <v>250</v>
      </c>
      <c r="I8" s="1">
        <v>230</v>
      </c>
      <c r="J8" s="1">
        <v>200</v>
      </c>
      <c r="K8" s="1">
        <v>100</v>
      </c>
      <c r="L8" s="1">
        <v>50</v>
      </c>
      <c r="M8" s="1">
        <v>50</v>
      </c>
      <c r="N8" s="1">
        <v>50</v>
      </c>
      <c r="O8" s="1">
        <v>50</v>
      </c>
    </row>
    <row r="9" spans="1:15" x14ac:dyDescent="0.2">
      <c r="A9" s="20" t="s">
        <v>55</v>
      </c>
      <c r="B9" s="1">
        <v>50</v>
      </c>
      <c r="C9" s="1">
        <v>20</v>
      </c>
      <c r="D9" s="1">
        <v>30</v>
      </c>
      <c r="E9" s="1">
        <v>50</v>
      </c>
      <c r="F9" s="1">
        <v>50</v>
      </c>
      <c r="G9" s="1">
        <v>50</v>
      </c>
      <c r="H9" s="1">
        <v>50</v>
      </c>
      <c r="I9" s="1">
        <v>50</v>
      </c>
      <c r="J9" s="1">
        <v>50</v>
      </c>
      <c r="K9" s="1">
        <v>40</v>
      </c>
      <c r="L9" s="1">
        <v>30</v>
      </c>
      <c r="M9" s="1">
        <v>25</v>
      </c>
      <c r="N9" s="1">
        <v>20</v>
      </c>
      <c r="O9" s="1">
        <v>20</v>
      </c>
    </row>
    <row r="10" spans="1:15" x14ac:dyDescent="0.2">
      <c r="A10" s="20" t="s">
        <v>20</v>
      </c>
      <c r="B10" s="1">
        <v>300</v>
      </c>
      <c r="C10" s="1">
        <v>200</v>
      </c>
      <c r="D10" s="1">
        <v>300</v>
      </c>
      <c r="E10" s="1">
        <v>300</v>
      </c>
      <c r="F10" s="1">
        <v>300</v>
      </c>
      <c r="G10" s="1">
        <v>300</v>
      </c>
      <c r="H10" s="1">
        <v>250</v>
      </c>
      <c r="I10" s="1">
        <v>150</v>
      </c>
      <c r="J10" s="1">
        <v>250</v>
      </c>
      <c r="K10" s="1">
        <v>100</v>
      </c>
      <c r="L10" s="1">
        <v>50</v>
      </c>
      <c r="M10" s="1">
        <v>50</v>
      </c>
      <c r="N10" s="1">
        <v>30</v>
      </c>
      <c r="O10" s="1">
        <v>30</v>
      </c>
    </row>
    <row r="11" spans="1:15" x14ac:dyDescent="0.2">
      <c r="A11" s="20" t="s">
        <v>21</v>
      </c>
      <c r="B11" s="1">
        <v>1200</v>
      </c>
      <c r="C11" s="1">
        <v>300</v>
      </c>
      <c r="D11" s="1">
        <v>800</v>
      </c>
      <c r="E11" s="15">
        <v>1200</v>
      </c>
      <c r="F11" s="15">
        <v>1200</v>
      </c>
      <c r="G11" s="15">
        <v>1200</v>
      </c>
      <c r="H11" s="1">
        <v>950</v>
      </c>
      <c r="I11" s="1">
        <v>700</v>
      </c>
      <c r="J11" s="1">
        <v>480</v>
      </c>
      <c r="K11" s="1">
        <v>300</v>
      </c>
      <c r="L11" s="1">
        <v>200</v>
      </c>
      <c r="M11" s="1">
        <v>150</v>
      </c>
      <c r="N11" s="1">
        <v>50</v>
      </c>
      <c r="O11" s="1">
        <v>50</v>
      </c>
    </row>
    <row r="12" spans="1:15" x14ac:dyDescent="0.2">
      <c r="A12" s="20" t="s">
        <v>22</v>
      </c>
      <c r="B12" s="1">
        <v>4300</v>
      </c>
      <c r="C12" s="1">
        <v>1200</v>
      </c>
      <c r="D12" s="1">
        <v>2000</v>
      </c>
      <c r="E12" s="1">
        <v>4300</v>
      </c>
      <c r="F12" s="1">
        <v>4300</v>
      </c>
      <c r="G12" s="1">
        <v>4300</v>
      </c>
      <c r="H12" s="1">
        <v>3800</v>
      </c>
      <c r="I12" s="1">
        <v>3100</v>
      </c>
      <c r="J12" s="1">
        <v>2300</v>
      </c>
      <c r="K12" s="1">
        <v>1000</v>
      </c>
      <c r="L12" s="1">
        <v>500</v>
      </c>
      <c r="M12" s="1">
        <v>300</v>
      </c>
      <c r="N12" s="1">
        <v>300</v>
      </c>
      <c r="O12" s="1">
        <v>300</v>
      </c>
    </row>
    <row r="13" spans="1:15" x14ac:dyDescent="0.2">
      <c r="A13" s="20" t="s">
        <v>23</v>
      </c>
      <c r="B13" s="1">
        <v>6500</v>
      </c>
      <c r="C13" s="1">
        <v>2000</v>
      </c>
      <c r="D13" s="1">
        <v>4000</v>
      </c>
      <c r="E13" s="1">
        <v>6500</v>
      </c>
      <c r="F13" s="1">
        <v>6500</v>
      </c>
      <c r="G13" s="1">
        <v>6500</v>
      </c>
      <c r="H13" s="1">
        <v>6500</v>
      </c>
      <c r="I13" s="1">
        <v>4700</v>
      </c>
      <c r="J13" s="1">
        <v>3300</v>
      </c>
      <c r="K13" s="1">
        <v>1300</v>
      </c>
      <c r="L13" s="1">
        <v>820</v>
      </c>
      <c r="M13" s="1">
        <v>250</v>
      </c>
      <c r="N13" s="1">
        <v>250</v>
      </c>
      <c r="O13" s="1">
        <v>300</v>
      </c>
    </row>
    <row r="14" spans="1:15" x14ac:dyDescent="0.2">
      <c r="A14" s="20" t="s">
        <v>24</v>
      </c>
      <c r="B14" s="1">
        <v>360</v>
      </c>
      <c r="C14" s="1">
        <v>180</v>
      </c>
      <c r="D14" s="1">
        <v>290</v>
      </c>
      <c r="E14" s="1">
        <v>360</v>
      </c>
      <c r="F14" s="1">
        <v>360</v>
      </c>
      <c r="G14" s="1">
        <v>360</v>
      </c>
      <c r="H14" s="1">
        <v>280</v>
      </c>
      <c r="I14" s="1">
        <v>260</v>
      </c>
      <c r="J14" s="1">
        <v>180</v>
      </c>
      <c r="K14" s="1">
        <v>200</v>
      </c>
      <c r="L14" s="1">
        <v>40</v>
      </c>
      <c r="M14" s="1">
        <v>130</v>
      </c>
      <c r="N14" s="1">
        <v>150</v>
      </c>
      <c r="O14" s="1">
        <v>180</v>
      </c>
    </row>
    <row r="15" spans="1:15" x14ac:dyDescent="0.2">
      <c r="A15" s="20" t="s">
        <v>25</v>
      </c>
      <c r="B15" s="1">
        <v>450</v>
      </c>
      <c r="C15" s="1">
        <v>30</v>
      </c>
      <c r="D15" s="1">
        <v>30</v>
      </c>
      <c r="E15" s="1">
        <v>130</v>
      </c>
      <c r="F15" s="1">
        <v>450</v>
      </c>
      <c r="G15" s="1">
        <v>450</v>
      </c>
      <c r="H15" s="1">
        <v>450</v>
      </c>
      <c r="I15" s="1">
        <v>450</v>
      </c>
      <c r="J15" s="1">
        <v>450</v>
      </c>
      <c r="K15" s="1">
        <v>410</v>
      </c>
      <c r="L15" s="1">
        <v>370</v>
      </c>
      <c r="M15" s="1">
        <v>350</v>
      </c>
      <c r="N15" s="1">
        <v>350</v>
      </c>
      <c r="O15" s="1">
        <v>350</v>
      </c>
    </row>
    <row r="16" spans="1:15" x14ac:dyDescent="0.2">
      <c r="A16" s="20" t="s">
        <v>26</v>
      </c>
      <c r="B16" s="1">
        <v>360</v>
      </c>
      <c r="C16" s="1">
        <v>125</v>
      </c>
      <c r="D16" s="1">
        <v>225</v>
      </c>
      <c r="E16" s="1">
        <v>320</v>
      </c>
      <c r="F16" s="1">
        <v>320</v>
      </c>
      <c r="G16" s="1">
        <v>320</v>
      </c>
      <c r="H16" s="1">
        <v>320</v>
      </c>
      <c r="I16" s="1">
        <v>220</v>
      </c>
      <c r="J16" s="1">
        <v>220</v>
      </c>
      <c r="K16" s="1">
        <v>100</v>
      </c>
      <c r="L16" s="1">
        <v>170</v>
      </c>
      <c r="M16" s="1">
        <v>75</v>
      </c>
      <c r="N16" s="1">
        <v>100</v>
      </c>
      <c r="O16" s="1">
        <v>150</v>
      </c>
    </row>
    <row r="17" spans="1:15" x14ac:dyDescent="0.2">
      <c r="A17" s="20" t="s">
        <v>27</v>
      </c>
      <c r="B17" s="1">
        <v>600</v>
      </c>
      <c r="C17" s="1">
        <v>200</v>
      </c>
      <c r="D17" s="1">
        <v>500</v>
      </c>
      <c r="E17" s="1">
        <v>600</v>
      </c>
      <c r="F17" s="1">
        <v>600</v>
      </c>
      <c r="G17" s="1">
        <v>600</v>
      </c>
      <c r="H17" s="1">
        <v>600</v>
      </c>
      <c r="I17" s="1">
        <v>550</v>
      </c>
      <c r="J17" s="1">
        <v>450</v>
      </c>
      <c r="K17" s="1">
        <v>425</v>
      </c>
      <c r="L17" s="1">
        <v>550</v>
      </c>
      <c r="M17" s="1">
        <v>550</v>
      </c>
      <c r="N17" s="1">
        <v>550</v>
      </c>
      <c r="O17" s="1">
        <v>550</v>
      </c>
    </row>
    <row r="18" spans="1:15" x14ac:dyDescent="0.2">
      <c r="A18" s="20" t="s">
        <v>28</v>
      </c>
      <c r="B18" s="1">
        <v>2500</v>
      </c>
      <c r="C18" s="1">
        <v>800</v>
      </c>
      <c r="D18" s="1">
        <v>1250</v>
      </c>
      <c r="E18" s="1">
        <v>2500</v>
      </c>
      <c r="F18" s="1">
        <v>2500</v>
      </c>
      <c r="G18" s="1">
        <v>2500</v>
      </c>
      <c r="H18" s="1">
        <v>2400</v>
      </c>
      <c r="I18" s="1">
        <v>2000</v>
      </c>
      <c r="J18" s="1">
        <v>1650</v>
      </c>
      <c r="K18" s="1">
        <v>1250</v>
      </c>
      <c r="L18" s="1">
        <v>1000</v>
      </c>
      <c r="M18" s="1">
        <v>600</v>
      </c>
      <c r="N18" s="1">
        <v>550</v>
      </c>
      <c r="O18" s="1">
        <v>550</v>
      </c>
    </row>
    <row r="19" spans="1:15" x14ac:dyDescent="0.2">
      <c r="A19" s="20" t="s">
        <v>56</v>
      </c>
      <c r="B19" s="1">
        <v>500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3.5" thickBot="1" x14ac:dyDescent="0.25">
      <c r="A20" s="1" t="s">
        <v>30</v>
      </c>
      <c r="B20" s="1">
        <v>650</v>
      </c>
      <c r="C20" s="1">
        <v>150</v>
      </c>
      <c r="D20" s="1">
        <v>650</v>
      </c>
      <c r="E20" s="1">
        <v>650</v>
      </c>
      <c r="F20" s="1">
        <v>650</v>
      </c>
      <c r="G20" s="1">
        <v>650</v>
      </c>
      <c r="H20" s="1">
        <v>650</v>
      </c>
      <c r="I20" s="1">
        <v>650</v>
      </c>
      <c r="J20" s="1">
        <v>250</v>
      </c>
      <c r="K20" s="1">
        <v>200</v>
      </c>
      <c r="L20" s="1">
        <v>200</v>
      </c>
      <c r="M20" s="1">
        <v>200</v>
      </c>
      <c r="N20" s="1">
        <v>200</v>
      </c>
      <c r="O20" s="1">
        <v>200</v>
      </c>
    </row>
    <row r="21" spans="1:15" ht="13.5" thickBot="1" x14ac:dyDescent="0.25">
      <c r="A21" s="1"/>
      <c r="B21" s="65">
        <f t="shared" ref="B21:O21" si="0">SUM(B3:B20)</f>
        <v>40170</v>
      </c>
      <c r="C21" s="15">
        <f t="shared" si="0"/>
        <v>12005</v>
      </c>
      <c r="D21" s="15">
        <f t="shared" si="0"/>
        <v>16975</v>
      </c>
      <c r="E21" s="15">
        <f t="shared" si="0"/>
        <v>39310</v>
      </c>
      <c r="F21" s="15">
        <f t="shared" si="0"/>
        <v>39630</v>
      </c>
      <c r="G21" s="15">
        <f t="shared" si="0"/>
        <v>39630</v>
      </c>
      <c r="H21" s="15">
        <f t="shared" si="0"/>
        <v>36800</v>
      </c>
      <c r="I21" s="15">
        <f t="shared" si="0"/>
        <v>30360</v>
      </c>
      <c r="J21" s="15">
        <f t="shared" si="0"/>
        <v>23490</v>
      </c>
      <c r="K21" s="15">
        <f t="shared" si="0"/>
        <v>15975</v>
      </c>
      <c r="L21" s="15">
        <f t="shared" si="0"/>
        <v>12880</v>
      </c>
      <c r="M21" s="15">
        <f t="shared" si="0"/>
        <v>10860</v>
      </c>
      <c r="N21" s="15">
        <f t="shared" si="0"/>
        <v>9930</v>
      </c>
      <c r="O21" s="15">
        <f t="shared" si="0"/>
        <v>10060</v>
      </c>
    </row>
    <row r="22" spans="1:15" x14ac:dyDescent="0.2">
      <c r="A22" s="16" t="s">
        <v>57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">
      <c r="A23" s="1"/>
      <c r="B23" s="1"/>
      <c r="C23" s="5" t="s">
        <v>12</v>
      </c>
      <c r="D23" s="4" t="s">
        <v>1</v>
      </c>
      <c r="E23" s="5" t="s">
        <v>2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  <c r="K23" s="5" t="s">
        <v>8</v>
      </c>
      <c r="L23" s="5" t="s">
        <v>9</v>
      </c>
      <c r="M23" s="5" t="s">
        <v>10</v>
      </c>
      <c r="N23" s="5" t="s">
        <v>11</v>
      </c>
      <c r="O23" s="5" t="s">
        <v>12</v>
      </c>
    </row>
    <row r="24" spans="1:15" x14ac:dyDescent="0.2">
      <c r="A24" s="20" t="s">
        <v>34</v>
      </c>
      <c r="B24" s="1"/>
      <c r="C24" s="17"/>
      <c r="D24" s="15">
        <v>8210</v>
      </c>
      <c r="E24" s="15">
        <v>18060</v>
      </c>
      <c r="F24" s="15">
        <v>26030</v>
      </c>
      <c r="G24" s="15">
        <v>25580</v>
      </c>
      <c r="H24" s="15">
        <v>22950</v>
      </c>
      <c r="I24" s="15">
        <v>18390</v>
      </c>
      <c r="J24" s="15">
        <v>12780</v>
      </c>
      <c r="K24" s="15">
        <v>7120</v>
      </c>
      <c r="L24" s="15">
        <v>3680</v>
      </c>
      <c r="M24" s="15">
        <v>2210</v>
      </c>
      <c r="N24" s="15">
        <v>2750</v>
      </c>
      <c r="O24" s="15">
        <v>18470</v>
      </c>
    </row>
    <row r="25" spans="1:15" x14ac:dyDescent="0.2">
      <c r="A25" s="20" t="s">
        <v>58</v>
      </c>
      <c r="B25" s="1"/>
      <c r="C25" s="1"/>
      <c r="D25" s="68">
        <f t="shared" ref="D25:O25" si="1">(D21-D24)/D24</f>
        <v>1.0676004872107185</v>
      </c>
      <c r="E25" s="68">
        <f t="shared" si="1"/>
        <v>1.1766334440753046</v>
      </c>
      <c r="F25" s="68">
        <f t="shared" si="1"/>
        <v>0.52247406838263544</v>
      </c>
      <c r="G25" s="68">
        <f t="shared" si="1"/>
        <v>0.54925723221266609</v>
      </c>
      <c r="H25" s="68">
        <f t="shared" si="1"/>
        <v>0.60348583877995643</v>
      </c>
      <c r="I25" s="68">
        <f t="shared" si="1"/>
        <v>0.65089722675367045</v>
      </c>
      <c r="J25" s="68">
        <f t="shared" si="1"/>
        <v>0.8380281690140845</v>
      </c>
      <c r="K25" s="68">
        <f t="shared" si="1"/>
        <v>1.2436797752808988</v>
      </c>
      <c r="L25" s="68">
        <f t="shared" si="1"/>
        <v>2.5</v>
      </c>
      <c r="M25" s="68">
        <f t="shared" si="1"/>
        <v>3.9140271493212668</v>
      </c>
      <c r="N25" s="68">
        <f t="shared" si="1"/>
        <v>2.6109090909090908</v>
      </c>
      <c r="O25" s="68">
        <f t="shared" si="1"/>
        <v>-0.45533297238765563</v>
      </c>
    </row>
    <row r="26" spans="1:15" x14ac:dyDescent="0.2">
      <c r="A26" s="20" t="s">
        <v>34</v>
      </c>
      <c r="B26" s="1"/>
      <c r="C26" s="17"/>
      <c r="D26" s="15">
        <v>8210</v>
      </c>
      <c r="E26" s="15">
        <v>18060</v>
      </c>
      <c r="F26" s="15">
        <v>26030</v>
      </c>
      <c r="G26" s="15">
        <v>25580</v>
      </c>
      <c r="H26" s="15">
        <v>22950</v>
      </c>
      <c r="I26" s="15">
        <v>18390</v>
      </c>
      <c r="J26" s="15">
        <v>12780</v>
      </c>
      <c r="K26" s="15">
        <v>7120</v>
      </c>
      <c r="L26" s="15">
        <v>3680</v>
      </c>
      <c r="M26" s="15">
        <v>2210</v>
      </c>
      <c r="N26" s="15">
        <v>2750</v>
      </c>
      <c r="O26" s="15">
        <v>18470</v>
      </c>
    </row>
    <row r="27" spans="1:15" x14ac:dyDescent="0.2">
      <c r="A27" s="24" t="s">
        <v>35</v>
      </c>
      <c r="B27" s="1"/>
      <c r="C27" s="1"/>
      <c r="D27" s="17">
        <v>23400</v>
      </c>
      <c r="E27" s="17">
        <v>32400</v>
      </c>
      <c r="F27" s="17">
        <v>33200</v>
      </c>
      <c r="G27" s="17">
        <v>31500</v>
      </c>
      <c r="H27" s="17">
        <v>28000</v>
      </c>
      <c r="I27" s="17">
        <v>23200</v>
      </c>
      <c r="J27" s="17">
        <v>15800</v>
      </c>
      <c r="K27" s="17">
        <v>9600</v>
      </c>
      <c r="L27" s="17">
        <v>6800</v>
      </c>
      <c r="M27" s="17">
        <v>4200</v>
      </c>
      <c r="N27" s="17">
        <v>4100</v>
      </c>
      <c r="O27" s="17">
        <v>4200</v>
      </c>
    </row>
    <row r="28" spans="1:15" x14ac:dyDescent="0.2">
      <c r="A28" s="24" t="s">
        <v>36</v>
      </c>
      <c r="B28" s="1"/>
      <c r="C28" s="1"/>
      <c r="D28" s="17">
        <v>11800</v>
      </c>
      <c r="E28" s="17">
        <v>18200</v>
      </c>
      <c r="F28" s="17">
        <v>29600</v>
      </c>
      <c r="G28" s="17">
        <v>30100</v>
      </c>
      <c r="H28" s="17">
        <v>26600</v>
      </c>
      <c r="I28" s="17">
        <v>21400</v>
      </c>
      <c r="J28" s="17">
        <v>13800</v>
      </c>
      <c r="K28" s="17">
        <v>9100</v>
      </c>
      <c r="L28" s="17">
        <v>5600</v>
      </c>
      <c r="M28" s="17">
        <v>3700</v>
      </c>
      <c r="N28" s="17">
        <v>3100</v>
      </c>
      <c r="O28" s="17">
        <v>3000</v>
      </c>
    </row>
    <row r="29" spans="1:15" x14ac:dyDescent="0.2">
      <c r="A29" s="24" t="s">
        <v>37</v>
      </c>
      <c r="B29" s="1" t="s">
        <v>38</v>
      </c>
      <c r="C29" s="1"/>
      <c r="D29" s="15">
        <v>4450</v>
      </c>
      <c r="E29" s="15">
        <v>16490</v>
      </c>
      <c r="F29" s="15">
        <v>28220</v>
      </c>
      <c r="G29" s="15">
        <v>29830</v>
      </c>
      <c r="H29" s="15">
        <v>27430</v>
      </c>
      <c r="I29" s="15">
        <v>23440</v>
      </c>
      <c r="J29" s="15">
        <v>15730</v>
      </c>
      <c r="K29" s="15">
        <v>9980</v>
      </c>
      <c r="L29" s="15">
        <v>6950</v>
      </c>
      <c r="M29" s="15">
        <v>5280</v>
      </c>
      <c r="N29" s="15">
        <v>5360</v>
      </c>
      <c r="O29" s="15">
        <v>8360</v>
      </c>
    </row>
    <row r="30" spans="1:15" x14ac:dyDescent="0.2">
      <c r="A30" s="24" t="s">
        <v>39</v>
      </c>
      <c r="B30" s="1"/>
      <c r="C30" s="1"/>
      <c r="D30" s="17">
        <v>23140</v>
      </c>
      <c r="E30" s="17">
        <v>29010</v>
      </c>
      <c r="F30" s="17">
        <v>37570</v>
      </c>
      <c r="G30" s="17">
        <v>37270</v>
      </c>
      <c r="H30" s="17">
        <v>33300</v>
      </c>
      <c r="I30" s="17">
        <v>28330</v>
      </c>
      <c r="J30" s="17">
        <v>20880</v>
      </c>
      <c r="K30" s="17">
        <v>14675</v>
      </c>
      <c r="L30" s="17">
        <v>10810</v>
      </c>
      <c r="M30" s="17">
        <v>8905</v>
      </c>
      <c r="N30" s="17">
        <v>7940</v>
      </c>
      <c r="O30" s="17">
        <v>7515</v>
      </c>
    </row>
    <row r="31" spans="1:15" x14ac:dyDescent="0.2">
      <c r="A31" s="24" t="s">
        <v>40</v>
      </c>
      <c r="B31" s="1"/>
      <c r="C31" s="1"/>
      <c r="D31" s="17">
        <v>10040</v>
      </c>
      <c r="E31" s="17">
        <v>12950</v>
      </c>
      <c r="F31" s="17">
        <v>15345</v>
      </c>
      <c r="G31" s="17">
        <v>16060</v>
      </c>
      <c r="H31" s="17">
        <v>14515</v>
      </c>
      <c r="I31" s="17">
        <v>10135</v>
      </c>
      <c r="J31" s="17">
        <v>7225</v>
      </c>
      <c r="K31" s="17">
        <v>4710</v>
      </c>
      <c r="L31" s="17">
        <v>2895</v>
      </c>
      <c r="M31" s="17">
        <v>2060</v>
      </c>
      <c r="N31" s="17">
        <v>2110</v>
      </c>
      <c r="O31" s="17">
        <v>2800</v>
      </c>
    </row>
    <row r="32" spans="1:15" x14ac:dyDescent="0.2">
      <c r="A32" s="24" t="s">
        <v>41</v>
      </c>
      <c r="B32" s="1"/>
      <c r="C32" s="1"/>
      <c r="D32" s="17">
        <v>20800</v>
      </c>
      <c r="E32" s="17">
        <v>28830</v>
      </c>
      <c r="F32" s="17">
        <v>32630</v>
      </c>
      <c r="G32" s="17">
        <v>33100</v>
      </c>
      <c r="H32" s="17">
        <v>28370</v>
      </c>
      <c r="I32" s="17">
        <v>22400</v>
      </c>
      <c r="J32" s="17">
        <v>16950</v>
      </c>
      <c r="K32" s="17">
        <v>9150</v>
      </c>
      <c r="L32" s="17">
        <v>6150</v>
      </c>
      <c r="M32" s="17">
        <v>4500</v>
      </c>
      <c r="N32" s="17">
        <v>3840</v>
      </c>
      <c r="O32" s="17">
        <v>4900</v>
      </c>
    </row>
    <row r="33" spans="1:15" x14ac:dyDescent="0.2">
      <c r="A33" s="24" t="s">
        <v>42</v>
      </c>
      <c r="B33" s="1"/>
      <c r="C33" s="1"/>
      <c r="D33" s="17">
        <v>8000</v>
      </c>
      <c r="E33" s="17">
        <v>14130</v>
      </c>
      <c r="F33" s="17">
        <v>15810</v>
      </c>
      <c r="G33" s="17">
        <v>15900</v>
      </c>
      <c r="H33" s="17">
        <v>14060</v>
      </c>
      <c r="I33" s="17">
        <v>11030</v>
      </c>
      <c r="J33" s="17">
        <v>8200</v>
      </c>
      <c r="K33" s="17">
        <v>5340</v>
      </c>
      <c r="L33" s="17">
        <v>3490</v>
      </c>
      <c r="M33" s="17">
        <v>2890</v>
      </c>
      <c r="N33" s="17">
        <v>3430</v>
      </c>
      <c r="O33" s="17">
        <v>4985</v>
      </c>
    </row>
    <row r="34" spans="1:15" x14ac:dyDescent="0.2">
      <c r="A34" s="24" t="s">
        <v>43</v>
      </c>
      <c r="B34" s="1"/>
      <c r="C34" s="1"/>
      <c r="D34" s="17">
        <v>13360</v>
      </c>
      <c r="E34" s="17">
        <v>17655</v>
      </c>
      <c r="F34" s="17">
        <v>23290</v>
      </c>
      <c r="G34" s="17">
        <v>28480</v>
      </c>
      <c r="H34" s="17">
        <v>26790</v>
      </c>
      <c r="I34" s="17">
        <v>22810</v>
      </c>
      <c r="J34" s="17">
        <v>17010</v>
      </c>
      <c r="K34" s="17">
        <v>12205</v>
      </c>
      <c r="L34" s="17">
        <v>8220</v>
      </c>
      <c r="M34" s="17">
        <v>7000</v>
      </c>
      <c r="N34" s="17">
        <v>6245</v>
      </c>
      <c r="O34" s="17">
        <v>12005</v>
      </c>
    </row>
    <row r="35" spans="1:15" x14ac:dyDescent="0.2">
      <c r="A35" s="24" t="s">
        <v>44</v>
      </c>
      <c r="D35" s="17">
        <v>16975</v>
      </c>
      <c r="E35" s="17">
        <v>39310</v>
      </c>
      <c r="F35" s="17">
        <v>39630</v>
      </c>
      <c r="G35" s="17">
        <v>39630</v>
      </c>
      <c r="H35" s="17">
        <v>36800</v>
      </c>
      <c r="I35" s="17">
        <v>30360</v>
      </c>
      <c r="J35" s="17">
        <v>23490</v>
      </c>
      <c r="K35" s="17">
        <v>15975</v>
      </c>
      <c r="L35" s="17">
        <v>12880</v>
      </c>
      <c r="M35" s="17">
        <v>10860</v>
      </c>
      <c r="N35" s="17">
        <v>9930</v>
      </c>
      <c r="O35" s="17">
        <v>10060</v>
      </c>
    </row>
    <row r="36" spans="1:15" x14ac:dyDescent="0.2">
      <c r="A36" s="24" t="s">
        <v>45</v>
      </c>
    </row>
    <row r="40" spans="1:15" x14ac:dyDescent="0.2">
      <c r="E40" s="20"/>
      <c r="F40" s="15"/>
    </row>
    <row r="41" spans="1:15" x14ac:dyDescent="0.2">
      <c r="E41" s="24"/>
      <c r="F41" s="17"/>
    </row>
    <row r="42" spans="1:15" x14ac:dyDescent="0.2">
      <c r="E42" s="24"/>
      <c r="F42" s="17"/>
    </row>
    <row r="43" spans="1:15" x14ac:dyDescent="0.2">
      <c r="E43" s="24"/>
      <c r="F43" s="15"/>
    </row>
    <row r="44" spans="1:15" x14ac:dyDescent="0.2">
      <c r="E44" s="24"/>
      <c r="F44" s="17"/>
    </row>
    <row r="45" spans="1:15" x14ac:dyDescent="0.2">
      <c r="E45" s="24"/>
      <c r="F45" s="17"/>
    </row>
    <row r="46" spans="1:15" x14ac:dyDescent="0.2">
      <c r="E46" s="24"/>
      <c r="F46" s="17"/>
    </row>
    <row r="47" spans="1:15" x14ac:dyDescent="0.2">
      <c r="E47" s="24"/>
      <c r="F47" s="17"/>
    </row>
    <row r="48" spans="1:15" x14ac:dyDescent="0.2">
      <c r="E48" s="24"/>
      <c r="F48" s="17"/>
    </row>
    <row r="49" spans="5:6" x14ac:dyDescent="0.2">
      <c r="E49" s="24"/>
      <c r="F49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workbookViewId="0">
      <pane xSplit="2" topLeftCell="C1" activePane="topRight" state="frozen"/>
      <selection activeCell="A5" sqref="A5"/>
      <selection pane="topRight" activeCell="S39" sqref="S39"/>
    </sheetView>
  </sheetViews>
  <sheetFormatPr defaultColWidth="8.140625" defaultRowHeight="12.75" x14ac:dyDescent="0.2"/>
  <cols>
    <col min="1" max="1" width="3.7109375" style="44" customWidth="1"/>
    <col min="2" max="2" width="11.7109375" style="44" customWidth="1"/>
    <col min="3" max="5" width="8.140625" style="44" customWidth="1"/>
    <col min="6" max="6" width="8.85546875" style="44" customWidth="1"/>
    <col min="7" max="9" width="8.140625" style="44" customWidth="1"/>
    <col min="10" max="10" width="10.7109375" style="44" customWidth="1"/>
    <col min="11" max="16384" width="8.140625" style="44"/>
  </cols>
  <sheetData>
    <row r="1" spans="1:16" x14ac:dyDescent="0.2">
      <c r="B1" s="45" t="s">
        <v>52</v>
      </c>
      <c r="F1" s="46" t="s">
        <v>53</v>
      </c>
    </row>
    <row r="2" spans="1:16" ht="18.75" x14ac:dyDescent="0.3">
      <c r="B2" s="47">
        <f ca="1">NOW()</f>
        <v>43166.486884606478</v>
      </c>
      <c r="D2" s="46" t="s">
        <v>54</v>
      </c>
      <c r="F2" s="48">
        <v>2002</v>
      </c>
    </row>
    <row r="5" spans="1:16" x14ac:dyDescent="0.2">
      <c r="G5" s="49"/>
    </row>
    <row r="6" spans="1:16" x14ac:dyDescent="0.2">
      <c r="C6" s="46" t="s">
        <v>0</v>
      </c>
      <c r="D6" s="50" t="s">
        <v>12</v>
      </c>
      <c r="E6" s="51" t="s">
        <v>1</v>
      </c>
      <c r="F6" s="50" t="s">
        <v>2</v>
      </c>
      <c r="G6" s="50" t="s">
        <v>3</v>
      </c>
      <c r="H6" s="50" t="s">
        <v>4</v>
      </c>
      <c r="I6" s="50" t="s">
        <v>5</v>
      </c>
      <c r="J6" s="50" t="s">
        <v>6</v>
      </c>
      <c r="K6" s="50" t="s">
        <v>7</v>
      </c>
      <c r="L6" s="50" t="s">
        <v>8</v>
      </c>
      <c r="M6" s="50" t="s">
        <v>9</v>
      </c>
      <c r="N6" s="50" t="s">
        <v>10</v>
      </c>
      <c r="O6" s="50" t="s">
        <v>11</v>
      </c>
      <c r="P6" s="50" t="s">
        <v>12</v>
      </c>
    </row>
    <row r="7" spans="1:16" x14ac:dyDescent="0.2">
      <c r="I7" s="52"/>
    </row>
    <row r="8" spans="1:16" x14ac:dyDescent="0.2">
      <c r="A8" s="44">
        <v>1</v>
      </c>
      <c r="B8" s="45" t="s">
        <v>13</v>
      </c>
      <c r="C8" s="44">
        <v>5000</v>
      </c>
      <c r="D8" s="44">
        <f>+'[1]מפלס מאגרים  סוף חודש'!P8</f>
        <v>50</v>
      </c>
      <c r="E8" s="53">
        <v>300</v>
      </c>
      <c r="F8" s="44">
        <v>500</v>
      </c>
      <c r="G8" s="44">
        <v>700</v>
      </c>
      <c r="H8" s="44">
        <v>900</v>
      </c>
      <c r="I8" s="44">
        <v>700</v>
      </c>
      <c r="J8" s="44">
        <v>500</v>
      </c>
      <c r="K8" s="44">
        <v>300</v>
      </c>
      <c r="L8" s="44">
        <v>200</v>
      </c>
      <c r="M8" s="44">
        <v>150</v>
      </c>
      <c r="N8" s="44">
        <v>150</v>
      </c>
      <c r="O8" s="44">
        <v>150</v>
      </c>
      <c r="P8" s="44">
        <v>450</v>
      </c>
    </row>
    <row r="9" spans="1:16" x14ac:dyDescent="0.2">
      <c r="A9" s="44">
        <f>+A8+1</f>
        <v>2</v>
      </c>
      <c r="B9" s="45" t="s">
        <v>14</v>
      </c>
      <c r="C9" s="44">
        <v>7500</v>
      </c>
      <c r="D9" s="44">
        <f>+'[1]מפלס מאגרים  סוף חודש'!P9</f>
        <v>200</v>
      </c>
      <c r="E9" s="53">
        <v>1800</v>
      </c>
      <c r="F9" s="44">
        <v>2400</v>
      </c>
      <c r="G9" s="44">
        <v>3100</v>
      </c>
      <c r="H9" s="44">
        <v>4200</v>
      </c>
      <c r="I9" s="44">
        <v>4000</v>
      </c>
      <c r="J9" s="44">
        <v>3000</v>
      </c>
      <c r="K9" s="44">
        <v>2700</v>
      </c>
      <c r="L9" s="44">
        <v>2300</v>
      </c>
      <c r="M9" s="44">
        <v>2000</v>
      </c>
      <c r="N9" s="44">
        <v>2000</v>
      </c>
      <c r="O9" s="44">
        <v>1800</v>
      </c>
      <c r="P9" s="44">
        <v>3000</v>
      </c>
    </row>
    <row r="10" spans="1:16" x14ac:dyDescent="0.2">
      <c r="A10" s="44">
        <f t="shared" ref="A10:A19" si="0">+A9+1</f>
        <v>3</v>
      </c>
      <c r="B10" s="45" t="s">
        <v>15</v>
      </c>
      <c r="C10" s="44">
        <v>4500</v>
      </c>
      <c r="D10" s="44">
        <f>+'[1]מפלס מאגרים  סוף חודש'!P10</f>
        <v>200</v>
      </c>
      <c r="E10" s="53">
        <v>600</v>
      </c>
      <c r="F10" s="44">
        <v>700</v>
      </c>
      <c r="G10" s="44">
        <v>1300</v>
      </c>
      <c r="H10" s="44">
        <v>2600</v>
      </c>
      <c r="I10" s="44">
        <v>2500</v>
      </c>
      <c r="J10" s="44">
        <v>2100</v>
      </c>
      <c r="K10" s="44">
        <v>1700</v>
      </c>
      <c r="L10" s="44">
        <v>1300</v>
      </c>
      <c r="M10" s="44">
        <v>1000</v>
      </c>
      <c r="N10" s="44">
        <v>700</v>
      </c>
      <c r="O10" s="44">
        <v>500</v>
      </c>
      <c r="P10" s="44">
        <v>700</v>
      </c>
    </row>
    <row r="11" spans="1:16" x14ac:dyDescent="0.2">
      <c r="A11" s="44">
        <f t="shared" si="0"/>
        <v>4</v>
      </c>
      <c r="B11" s="45" t="s">
        <v>16</v>
      </c>
      <c r="C11" s="44">
        <v>1600</v>
      </c>
      <c r="D11" s="44">
        <f>+'[1]מפלס מאגרים  סוף חודש'!P11</f>
        <v>100</v>
      </c>
      <c r="E11" s="53">
        <v>600</v>
      </c>
      <c r="F11" s="44">
        <v>700</v>
      </c>
      <c r="G11" s="44">
        <v>1300</v>
      </c>
      <c r="H11" s="44">
        <v>1600</v>
      </c>
      <c r="I11" s="44">
        <v>1600</v>
      </c>
      <c r="J11" s="44">
        <v>1000</v>
      </c>
      <c r="K11" s="44">
        <v>800</v>
      </c>
      <c r="L11" s="44">
        <v>750</v>
      </c>
      <c r="M11" s="44">
        <v>300</v>
      </c>
      <c r="N11" s="44">
        <v>200</v>
      </c>
      <c r="O11" s="44">
        <v>1000</v>
      </c>
      <c r="P11" s="44">
        <v>1100</v>
      </c>
    </row>
    <row r="12" spans="1:16" x14ac:dyDescent="0.2">
      <c r="A12" s="44">
        <f t="shared" si="0"/>
        <v>5</v>
      </c>
      <c r="B12" s="45" t="s">
        <v>17</v>
      </c>
      <c r="C12" s="44">
        <v>3500</v>
      </c>
      <c r="D12" s="44">
        <f>+'[1]מפלס מאגרים  סוף חודש'!P12</f>
        <v>50</v>
      </c>
      <c r="E12" s="53">
        <v>1700</v>
      </c>
      <c r="F12" s="44">
        <v>2300</v>
      </c>
      <c r="G12" s="44">
        <v>2900</v>
      </c>
      <c r="H12" s="44">
        <v>3200</v>
      </c>
      <c r="I12" s="54">
        <v>3200</v>
      </c>
      <c r="J12" s="44">
        <v>3300</v>
      </c>
      <c r="K12" s="44">
        <v>2600</v>
      </c>
      <c r="L12" s="44">
        <v>1700</v>
      </c>
      <c r="M12" s="44">
        <v>1500</v>
      </c>
      <c r="N12" s="44">
        <v>1500</v>
      </c>
      <c r="O12" s="44">
        <v>600</v>
      </c>
      <c r="P12" s="44">
        <v>1450</v>
      </c>
    </row>
    <row r="13" spans="1:16" x14ac:dyDescent="0.2">
      <c r="A13" s="44">
        <f t="shared" si="0"/>
        <v>6</v>
      </c>
      <c r="B13" s="45" t="s">
        <v>18</v>
      </c>
      <c r="C13" s="44">
        <v>300</v>
      </c>
      <c r="D13" s="44">
        <f>+'[1]מפלס מאגרים  סוף חודש'!P13</f>
        <v>50</v>
      </c>
      <c r="E13" s="53">
        <v>250</v>
      </c>
      <c r="F13" s="44">
        <v>300</v>
      </c>
      <c r="G13" s="44">
        <v>300</v>
      </c>
      <c r="H13" s="44">
        <v>300</v>
      </c>
      <c r="I13" s="54">
        <v>250</v>
      </c>
      <c r="J13" s="44">
        <v>200</v>
      </c>
      <c r="K13" s="44">
        <v>150</v>
      </c>
      <c r="L13" s="44">
        <v>75</v>
      </c>
      <c r="M13" s="44">
        <v>50</v>
      </c>
      <c r="N13" s="44">
        <v>50</v>
      </c>
      <c r="O13" s="44">
        <v>50</v>
      </c>
      <c r="P13" s="44">
        <v>100</v>
      </c>
    </row>
    <row r="14" spans="1:16" x14ac:dyDescent="0.2">
      <c r="A14" s="44">
        <f t="shared" si="0"/>
        <v>7</v>
      </c>
      <c r="B14" s="45" t="s">
        <v>55</v>
      </c>
      <c r="C14" s="44">
        <v>50</v>
      </c>
      <c r="D14" s="44">
        <f>+'[1]מפלס מאגרים  סוף חודש'!P14</f>
        <v>0</v>
      </c>
      <c r="E14" s="53">
        <v>50</v>
      </c>
      <c r="F14" s="44">
        <v>50</v>
      </c>
      <c r="G14" s="44">
        <v>50</v>
      </c>
      <c r="H14" s="44">
        <v>50</v>
      </c>
      <c r="I14" s="44">
        <v>50</v>
      </c>
      <c r="J14" s="44">
        <v>30</v>
      </c>
      <c r="K14" s="44">
        <v>20</v>
      </c>
      <c r="L14" s="44">
        <v>10</v>
      </c>
      <c r="M14" s="44">
        <v>10</v>
      </c>
      <c r="N14" s="44">
        <v>10</v>
      </c>
      <c r="O14" s="44">
        <v>10</v>
      </c>
      <c r="P14" s="44">
        <v>20</v>
      </c>
    </row>
    <row r="15" spans="1:16" x14ac:dyDescent="0.2">
      <c r="A15" s="44">
        <f t="shared" si="0"/>
        <v>8</v>
      </c>
      <c r="B15" s="45" t="s">
        <v>20</v>
      </c>
      <c r="C15" s="44">
        <v>300</v>
      </c>
      <c r="D15" s="44">
        <f>+'[1]מפלס מאגרים  סוף חודש'!P15</f>
        <v>0</v>
      </c>
      <c r="E15" s="53">
        <v>300</v>
      </c>
      <c r="F15" s="44">
        <v>300</v>
      </c>
      <c r="G15" s="44">
        <v>300</v>
      </c>
      <c r="H15" s="44">
        <v>300</v>
      </c>
      <c r="I15" s="44">
        <v>250</v>
      </c>
      <c r="J15" s="44">
        <v>100</v>
      </c>
      <c r="K15" s="44">
        <v>250</v>
      </c>
      <c r="L15" s="44">
        <v>50</v>
      </c>
      <c r="M15" s="44">
        <v>50</v>
      </c>
      <c r="N15" s="44">
        <v>0</v>
      </c>
      <c r="O15" s="44">
        <v>0</v>
      </c>
      <c r="P15" s="44">
        <v>200</v>
      </c>
    </row>
    <row r="16" spans="1:16" x14ac:dyDescent="0.2">
      <c r="A16" s="44">
        <f t="shared" si="0"/>
        <v>9</v>
      </c>
      <c r="B16" s="45" t="s">
        <v>21</v>
      </c>
      <c r="C16" s="44">
        <v>1200</v>
      </c>
      <c r="D16" s="44">
        <f>+'[1]מפלס מאגרים  סוף חודש'!P16</f>
        <v>200</v>
      </c>
      <c r="E16" s="53">
        <v>700</v>
      </c>
      <c r="F16" s="44">
        <v>800</v>
      </c>
      <c r="G16" s="44">
        <v>1100</v>
      </c>
      <c r="H16" s="44">
        <v>1200</v>
      </c>
      <c r="I16" s="44">
        <v>1100</v>
      </c>
      <c r="J16" s="44">
        <v>1000</v>
      </c>
      <c r="K16" s="44">
        <v>600</v>
      </c>
      <c r="L16" s="44">
        <v>300</v>
      </c>
      <c r="M16" s="44">
        <v>150</v>
      </c>
      <c r="N16" s="44">
        <v>100</v>
      </c>
      <c r="O16" s="44">
        <v>100</v>
      </c>
      <c r="P16" s="44">
        <v>300</v>
      </c>
    </row>
    <row r="17" spans="1:18" x14ac:dyDescent="0.2">
      <c r="A17" s="44">
        <f t="shared" si="0"/>
        <v>10</v>
      </c>
      <c r="B17" s="45" t="s">
        <v>22</v>
      </c>
      <c r="C17" s="44">
        <v>4300</v>
      </c>
      <c r="D17" s="44">
        <f>+'[1]מפלס מאגרים  סוף חודש'!P17</f>
        <v>1100</v>
      </c>
      <c r="E17" s="53">
        <v>2000</v>
      </c>
      <c r="F17" s="44">
        <v>2500</v>
      </c>
      <c r="G17" s="44">
        <v>3100</v>
      </c>
      <c r="H17" s="44">
        <v>3800</v>
      </c>
      <c r="I17" s="44">
        <v>3600</v>
      </c>
      <c r="J17" s="44">
        <v>3250</v>
      </c>
      <c r="K17" s="44">
        <v>2300</v>
      </c>
      <c r="L17" s="44">
        <v>1150</v>
      </c>
      <c r="M17" s="44">
        <v>450</v>
      </c>
      <c r="N17" s="44">
        <v>700</v>
      </c>
      <c r="O17" s="44">
        <v>470</v>
      </c>
      <c r="P17" s="44">
        <v>1200</v>
      </c>
    </row>
    <row r="18" spans="1:18" x14ac:dyDescent="0.2">
      <c r="A18" s="44">
        <f t="shared" si="0"/>
        <v>11</v>
      </c>
      <c r="B18" s="45" t="s">
        <v>23</v>
      </c>
      <c r="C18" s="44">
        <v>6500</v>
      </c>
      <c r="D18" s="44">
        <f>+'[1]מפלס מאגרים  סוף חודש'!P18</f>
        <v>1200</v>
      </c>
      <c r="E18" s="53">
        <v>2300</v>
      </c>
      <c r="F18" s="44">
        <v>4100</v>
      </c>
      <c r="G18" s="44">
        <v>5600</v>
      </c>
      <c r="H18" s="44">
        <v>6500</v>
      </c>
      <c r="I18" s="44">
        <v>5900</v>
      </c>
      <c r="J18" s="44">
        <v>5100</v>
      </c>
      <c r="K18" s="44">
        <v>3300</v>
      </c>
      <c r="L18" s="44">
        <v>2250</v>
      </c>
      <c r="M18" s="44">
        <v>1300</v>
      </c>
      <c r="N18" s="44">
        <v>500</v>
      </c>
      <c r="O18" s="44">
        <v>500</v>
      </c>
      <c r="P18" s="44">
        <v>2000</v>
      </c>
    </row>
    <row r="19" spans="1:18" x14ac:dyDescent="0.2">
      <c r="A19" s="44">
        <f t="shared" si="0"/>
        <v>12</v>
      </c>
      <c r="B19" s="45" t="s">
        <v>24</v>
      </c>
      <c r="C19" s="44">
        <v>360</v>
      </c>
      <c r="D19" s="44">
        <f>+'[1]מפלס מאגרים  סוף חודש'!P19</f>
        <v>210</v>
      </c>
      <c r="E19" s="53">
        <v>290</v>
      </c>
      <c r="F19" s="44">
        <v>340</v>
      </c>
      <c r="G19" s="44">
        <v>350</v>
      </c>
      <c r="H19" s="44">
        <v>350</v>
      </c>
      <c r="I19" s="44">
        <v>340</v>
      </c>
      <c r="J19" s="44">
        <v>330</v>
      </c>
      <c r="K19" s="44">
        <v>155</v>
      </c>
      <c r="L19" s="44">
        <v>90</v>
      </c>
      <c r="M19" s="44">
        <v>40</v>
      </c>
      <c r="N19" s="44">
        <v>160</v>
      </c>
      <c r="O19" s="44">
        <v>150</v>
      </c>
      <c r="P19" s="44">
        <v>180</v>
      </c>
    </row>
    <row r="20" spans="1:18" x14ac:dyDescent="0.2">
      <c r="A20" s="44">
        <f>+A19+1</f>
        <v>13</v>
      </c>
      <c r="B20" s="45" t="s">
        <v>25</v>
      </c>
      <c r="C20" s="44">
        <v>450</v>
      </c>
      <c r="D20" s="44">
        <v>0</v>
      </c>
      <c r="E20" s="53">
        <v>0</v>
      </c>
      <c r="F20" s="44">
        <v>0</v>
      </c>
      <c r="G20" s="44">
        <v>30</v>
      </c>
      <c r="H20" s="44">
        <v>30</v>
      </c>
      <c r="I20" s="44">
        <v>30</v>
      </c>
      <c r="J20" s="44">
        <v>40</v>
      </c>
      <c r="K20" s="44">
        <v>30</v>
      </c>
      <c r="L20" s="44">
        <v>30</v>
      </c>
      <c r="M20" s="44">
        <v>30</v>
      </c>
      <c r="N20" s="44">
        <v>30</v>
      </c>
      <c r="O20" s="44">
        <v>30</v>
      </c>
      <c r="P20" s="44">
        <v>30</v>
      </c>
    </row>
    <row r="21" spans="1:18" x14ac:dyDescent="0.2">
      <c r="A21" s="44">
        <f>+A20+1</f>
        <v>14</v>
      </c>
      <c r="B21" s="45" t="s">
        <v>26</v>
      </c>
      <c r="C21" s="44">
        <v>360</v>
      </c>
      <c r="D21" s="44">
        <v>125</v>
      </c>
      <c r="E21" s="53">
        <v>150</v>
      </c>
      <c r="F21" s="44">
        <v>225</v>
      </c>
      <c r="G21" s="44">
        <v>270</v>
      </c>
      <c r="H21" s="44">
        <v>300</v>
      </c>
      <c r="I21" s="44">
        <v>270</v>
      </c>
      <c r="J21" s="44">
        <v>160</v>
      </c>
      <c r="K21" s="44">
        <v>155</v>
      </c>
      <c r="L21" s="44">
        <v>150</v>
      </c>
      <c r="M21" s="44">
        <v>80</v>
      </c>
      <c r="N21" s="44">
        <v>0</v>
      </c>
      <c r="O21" s="44">
        <v>35</v>
      </c>
      <c r="P21" s="44">
        <v>125</v>
      </c>
    </row>
    <row r="22" spans="1:18" x14ac:dyDescent="0.2">
      <c r="A22" s="44">
        <f>+A21+1</f>
        <v>15</v>
      </c>
      <c r="B22" s="45" t="s">
        <v>27</v>
      </c>
      <c r="C22" s="44">
        <v>600</v>
      </c>
      <c r="D22" s="44">
        <v>180</v>
      </c>
      <c r="E22" s="53">
        <v>220</v>
      </c>
      <c r="F22" s="44">
        <v>240</v>
      </c>
      <c r="G22" s="44">
        <v>240</v>
      </c>
      <c r="H22" s="44">
        <v>250</v>
      </c>
      <c r="I22" s="44">
        <v>250</v>
      </c>
      <c r="J22" s="44">
        <v>250</v>
      </c>
      <c r="K22" s="44">
        <v>250</v>
      </c>
      <c r="L22" s="44">
        <v>250</v>
      </c>
      <c r="M22" s="44">
        <v>200</v>
      </c>
      <c r="N22" s="44">
        <v>150</v>
      </c>
      <c r="O22" s="44">
        <v>150</v>
      </c>
      <c r="P22" s="44">
        <v>200</v>
      </c>
    </row>
    <row r="23" spans="1:18" x14ac:dyDescent="0.2">
      <c r="A23" s="44">
        <v>16</v>
      </c>
      <c r="B23" s="45" t="s">
        <v>28</v>
      </c>
      <c r="C23" s="44">
        <v>2500</v>
      </c>
      <c r="D23" s="44">
        <v>1200</v>
      </c>
      <c r="E23" s="53">
        <v>1400</v>
      </c>
      <c r="F23" s="44">
        <v>1200</v>
      </c>
      <c r="G23" s="44">
        <v>1550</v>
      </c>
      <c r="H23" s="44">
        <v>1800</v>
      </c>
      <c r="I23" s="44">
        <v>1800</v>
      </c>
      <c r="J23" s="44">
        <v>1550</v>
      </c>
      <c r="K23" s="44">
        <v>1400</v>
      </c>
      <c r="L23" s="44">
        <v>1300</v>
      </c>
      <c r="M23" s="44">
        <v>800</v>
      </c>
      <c r="N23" s="44">
        <v>700</v>
      </c>
      <c r="O23" s="44">
        <v>700</v>
      </c>
      <c r="P23" s="44">
        <v>800</v>
      </c>
    </row>
    <row r="24" spans="1:18" x14ac:dyDescent="0.2">
      <c r="A24" s="44">
        <v>17</v>
      </c>
      <c r="B24" s="45" t="s">
        <v>56</v>
      </c>
      <c r="C24" s="44">
        <v>500</v>
      </c>
      <c r="D24" s="44">
        <v>20</v>
      </c>
      <c r="E24" s="53">
        <v>400</v>
      </c>
      <c r="F24" s="44">
        <v>500</v>
      </c>
      <c r="G24" s="44">
        <v>500</v>
      </c>
      <c r="H24" s="44">
        <v>500</v>
      </c>
      <c r="I24" s="44">
        <v>450</v>
      </c>
      <c r="J24" s="44">
        <v>400</v>
      </c>
      <c r="K24" s="44">
        <v>300</v>
      </c>
      <c r="L24" s="44">
        <v>300</v>
      </c>
      <c r="M24" s="44">
        <v>110</v>
      </c>
      <c r="N24" s="44">
        <v>50</v>
      </c>
      <c r="O24" s="44">
        <v>0</v>
      </c>
      <c r="P24" s="44">
        <v>0</v>
      </c>
    </row>
    <row r="25" spans="1:18" ht="13.5" thickBot="1" x14ac:dyDescent="0.25">
      <c r="A25" s="44">
        <v>18</v>
      </c>
      <c r="B25" s="44" t="s">
        <v>30</v>
      </c>
      <c r="C25" s="44">
        <v>650</v>
      </c>
      <c r="D25" s="44">
        <v>100</v>
      </c>
      <c r="E25" s="53">
        <v>300</v>
      </c>
      <c r="F25" s="44">
        <v>500</v>
      </c>
      <c r="G25" s="44">
        <v>600</v>
      </c>
      <c r="H25" s="44">
        <v>600</v>
      </c>
      <c r="I25" s="44">
        <v>500</v>
      </c>
      <c r="J25" s="44">
        <v>500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</row>
    <row r="26" spans="1:18" ht="13.5" thickBot="1" x14ac:dyDescent="0.25">
      <c r="C26" s="55">
        <f>SUM(C8:C25)</f>
        <v>40170</v>
      </c>
      <c r="D26" s="56">
        <f t="shared" ref="D26:P26" si="1">SUM(D8:D25)</f>
        <v>4985</v>
      </c>
      <c r="E26" s="56">
        <f>SUM(E8:E25)</f>
        <v>13360</v>
      </c>
      <c r="F26" s="56">
        <f t="shared" si="1"/>
        <v>17655</v>
      </c>
      <c r="G26" s="56">
        <f t="shared" si="1"/>
        <v>23290</v>
      </c>
      <c r="H26" s="56">
        <f t="shared" si="1"/>
        <v>28480</v>
      </c>
      <c r="I26" s="56">
        <f t="shared" si="1"/>
        <v>26790</v>
      </c>
      <c r="J26" s="56">
        <f t="shared" si="1"/>
        <v>22810</v>
      </c>
      <c r="K26" s="56">
        <f t="shared" si="1"/>
        <v>17010</v>
      </c>
      <c r="L26" s="56">
        <f t="shared" si="1"/>
        <v>12205</v>
      </c>
      <c r="M26" s="56">
        <f t="shared" si="1"/>
        <v>8220</v>
      </c>
      <c r="N26" s="56">
        <f t="shared" si="1"/>
        <v>7000</v>
      </c>
      <c r="O26" s="56">
        <f t="shared" si="1"/>
        <v>6245</v>
      </c>
      <c r="P26" s="56">
        <f t="shared" si="1"/>
        <v>11855</v>
      </c>
    </row>
    <row r="27" spans="1:18" x14ac:dyDescent="0.2">
      <c r="B27" s="57" t="s">
        <v>57</v>
      </c>
      <c r="C27" s="58"/>
      <c r="D27" s="59">
        <f>+D26/$C$26</f>
        <v>0.1240975852626338</v>
      </c>
      <c r="E27" s="59">
        <f t="shared" ref="E27:P27" si="2">+E26/$C$26</f>
        <v>0.33258650734378892</v>
      </c>
      <c r="F27" s="59">
        <f t="shared" si="2"/>
        <v>0.43950709484690065</v>
      </c>
      <c r="G27" s="59">
        <f t="shared" si="2"/>
        <v>0.57978590988299727</v>
      </c>
      <c r="H27" s="59">
        <f t="shared" si="2"/>
        <v>0.70898680607418474</v>
      </c>
      <c r="I27" s="59">
        <f t="shared" si="2"/>
        <v>0.66691560866318145</v>
      </c>
      <c r="J27" s="59">
        <f t="shared" si="2"/>
        <v>0.56783669405028625</v>
      </c>
      <c r="K27" s="59">
        <f t="shared" si="2"/>
        <v>0.4234503360716953</v>
      </c>
      <c r="L27" s="59">
        <f t="shared" si="2"/>
        <v>0.30383370674632809</v>
      </c>
      <c r="M27" s="59">
        <f t="shared" si="2"/>
        <v>0.20463032113517551</v>
      </c>
      <c r="N27" s="59">
        <f t="shared" si="2"/>
        <v>0.17425939756036843</v>
      </c>
      <c r="O27" s="59">
        <f t="shared" si="2"/>
        <v>0.15546427682350011</v>
      </c>
      <c r="P27" s="59">
        <f t="shared" si="2"/>
        <v>0.2951207368683097</v>
      </c>
    </row>
    <row r="28" spans="1:18" x14ac:dyDescent="0.2">
      <c r="R28" s="60"/>
    </row>
    <row r="29" spans="1:18" x14ac:dyDescent="0.2">
      <c r="B29" s="45" t="s">
        <v>34</v>
      </c>
      <c r="D29" s="53"/>
      <c r="E29" s="56">
        <v>8210</v>
      </c>
      <c r="F29" s="56">
        <v>18060</v>
      </c>
      <c r="G29" s="56">
        <v>26030</v>
      </c>
      <c r="H29" s="56">
        <v>25580</v>
      </c>
      <c r="I29" s="56">
        <v>22950</v>
      </c>
      <c r="J29" s="56">
        <v>18390</v>
      </c>
      <c r="K29" s="56">
        <v>12780</v>
      </c>
      <c r="L29" s="56">
        <v>7120</v>
      </c>
      <c r="M29" s="56">
        <v>3680</v>
      </c>
      <c r="N29" s="56">
        <v>2210</v>
      </c>
      <c r="O29" s="56">
        <v>2750</v>
      </c>
      <c r="P29" s="56">
        <v>18470</v>
      </c>
    </row>
    <row r="30" spans="1:18" x14ac:dyDescent="0.2">
      <c r="B30" s="45" t="s">
        <v>58</v>
      </c>
      <c r="E30" s="61">
        <f t="shared" ref="E30:P30" si="3">(E26-E29)/E29</f>
        <v>0.62728380024360531</v>
      </c>
      <c r="F30" s="61">
        <f t="shared" si="3"/>
        <v>-2.2425249169435217E-2</v>
      </c>
      <c r="G30" s="61">
        <f t="shared" si="3"/>
        <v>-0.10526315789473684</v>
      </c>
      <c r="H30" s="61">
        <f t="shared" si="3"/>
        <v>0.11336982017200939</v>
      </c>
      <c r="I30" s="61">
        <f t="shared" si="3"/>
        <v>0.16732026143790849</v>
      </c>
      <c r="J30" s="61">
        <f t="shared" si="3"/>
        <v>0.24034801522566612</v>
      </c>
      <c r="K30" s="61">
        <f t="shared" si="3"/>
        <v>0.33098591549295775</v>
      </c>
      <c r="L30" s="61">
        <f t="shared" si="3"/>
        <v>0.714185393258427</v>
      </c>
      <c r="M30" s="61">
        <f t="shared" si="3"/>
        <v>1.2336956521739131</v>
      </c>
      <c r="N30" s="61">
        <f t="shared" si="3"/>
        <v>2.1674208144796379</v>
      </c>
      <c r="O30" s="61">
        <f t="shared" si="3"/>
        <v>1.270909090909091</v>
      </c>
      <c r="P30" s="61">
        <f t="shared" si="3"/>
        <v>-0.35814834867352463</v>
      </c>
      <c r="Q30" s="62"/>
      <c r="R30" s="62"/>
    </row>
    <row r="31" spans="1:18" x14ac:dyDescent="0.2">
      <c r="B31" s="45" t="s">
        <v>34</v>
      </c>
      <c r="D31" s="53"/>
      <c r="E31" s="56">
        <v>8210</v>
      </c>
      <c r="F31" s="56">
        <v>18060</v>
      </c>
      <c r="G31" s="56">
        <v>26030</v>
      </c>
      <c r="H31" s="56">
        <v>25580</v>
      </c>
      <c r="I31" s="56">
        <v>22950</v>
      </c>
      <c r="J31" s="56">
        <v>18390</v>
      </c>
      <c r="K31" s="56">
        <v>12780</v>
      </c>
      <c r="L31" s="56">
        <v>7120</v>
      </c>
      <c r="M31" s="56">
        <v>3680</v>
      </c>
      <c r="N31" s="56">
        <v>2210</v>
      </c>
      <c r="O31" s="56">
        <v>2750</v>
      </c>
      <c r="P31" s="56">
        <v>18470</v>
      </c>
    </row>
    <row r="32" spans="1:18" x14ac:dyDescent="0.2">
      <c r="B32" s="63" t="s">
        <v>35</v>
      </c>
      <c r="E32" s="53">
        <v>23400</v>
      </c>
      <c r="F32" s="53">
        <v>32400</v>
      </c>
      <c r="G32" s="53">
        <v>33200</v>
      </c>
      <c r="H32" s="53">
        <v>31500</v>
      </c>
      <c r="I32" s="53">
        <v>28000</v>
      </c>
      <c r="J32" s="53">
        <v>23200</v>
      </c>
      <c r="K32" s="53">
        <v>15800</v>
      </c>
      <c r="L32" s="53">
        <v>9600</v>
      </c>
      <c r="M32" s="53">
        <v>6800</v>
      </c>
      <c r="N32" s="53">
        <v>4200</v>
      </c>
      <c r="O32" s="53">
        <v>4100</v>
      </c>
      <c r="P32" s="53">
        <v>4200</v>
      </c>
    </row>
    <row r="33" spans="2:16" x14ac:dyDescent="0.2">
      <c r="B33" s="63" t="s">
        <v>36</v>
      </c>
      <c r="E33" s="53">
        <v>11800</v>
      </c>
      <c r="F33" s="53">
        <v>18200</v>
      </c>
      <c r="G33" s="53">
        <v>29600</v>
      </c>
      <c r="H33" s="53">
        <v>30100</v>
      </c>
      <c r="I33" s="53">
        <v>26600</v>
      </c>
      <c r="J33" s="53">
        <v>21400</v>
      </c>
      <c r="K33" s="53">
        <v>13800</v>
      </c>
      <c r="L33" s="53">
        <v>9100</v>
      </c>
      <c r="M33" s="53">
        <v>5600</v>
      </c>
      <c r="N33" s="53">
        <v>3700</v>
      </c>
      <c r="O33" s="53">
        <v>3100</v>
      </c>
      <c r="P33" s="53">
        <v>3000</v>
      </c>
    </row>
    <row r="34" spans="2:16" x14ac:dyDescent="0.2">
      <c r="B34" s="63" t="s">
        <v>37</v>
      </c>
      <c r="C34" s="44" t="s">
        <v>38</v>
      </c>
      <c r="E34" s="56">
        <v>4450</v>
      </c>
      <c r="F34" s="56">
        <v>16490</v>
      </c>
      <c r="G34" s="56">
        <v>28220</v>
      </c>
      <c r="H34" s="56">
        <v>29830</v>
      </c>
      <c r="I34" s="56">
        <v>27430</v>
      </c>
      <c r="J34" s="56">
        <v>23440</v>
      </c>
      <c r="K34" s="56">
        <v>15730</v>
      </c>
      <c r="L34" s="56">
        <v>9980</v>
      </c>
      <c r="M34" s="56">
        <v>6950</v>
      </c>
      <c r="N34" s="56">
        <v>5280</v>
      </c>
      <c r="O34" s="56">
        <v>5360</v>
      </c>
      <c r="P34" s="56">
        <v>8360</v>
      </c>
    </row>
    <row r="35" spans="2:16" x14ac:dyDescent="0.2">
      <c r="B35" s="63" t="s">
        <v>39</v>
      </c>
      <c r="E35" s="53">
        <v>23140</v>
      </c>
      <c r="F35" s="53">
        <v>29010</v>
      </c>
      <c r="G35" s="53">
        <v>37570</v>
      </c>
      <c r="H35" s="53">
        <v>37270</v>
      </c>
      <c r="I35" s="53">
        <v>33300</v>
      </c>
      <c r="J35" s="53">
        <v>28330</v>
      </c>
      <c r="K35" s="53">
        <v>20880</v>
      </c>
      <c r="L35" s="53">
        <v>14675</v>
      </c>
      <c r="M35" s="53">
        <v>10810</v>
      </c>
      <c r="N35" s="53">
        <v>8905</v>
      </c>
      <c r="O35" s="53">
        <v>7940</v>
      </c>
      <c r="P35" s="53">
        <v>7515</v>
      </c>
    </row>
    <row r="36" spans="2:16" x14ac:dyDescent="0.2">
      <c r="B36" s="63" t="s">
        <v>40</v>
      </c>
      <c r="E36" s="53">
        <v>10040</v>
      </c>
      <c r="F36" s="53">
        <v>12950</v>
      </c>
      <c r="G36" s="53">
        <v>15345</v>
      </c>
      <c r="H36" s="53">
        <v>16060</v>
      </c>
      <c r="I36" s="53">
        <v>14515</v>
      </c>
      <c r="J36" s="53">
        <v>10135</v>
      </c>
      <c r="K36" s="53">
        <v>7225</v>
      </c>
      <c r="L36" s="53">
        <v>4710</v>
      </c>
      <c r="M36" s="53">
        <v>2895</v>
      </c>
      <c r="N36" s="53">
        <v>2060</v>
      </c>
      <c r="O36" s="53">
        <v>2110</v>
      </c>
      <c r="P36" s="53">
        <v>2800</v>
      </c>
    </row>
    <row r="37" spans="2:16" x14ac:dyDescent="0.2">
      <c r="B37" s="63" t="s">
        <v>41</v>
      </c>
      <c r="E37" s="53">
        <v>20800</v>
      </c>
      <c r="F37" s="53">
        <v>28830</v>
      </c>
      <c r="G37" s="53">
        <v>32630</v>
      </c>
      <c r="H37" s="53">
        <v>33100</v>
      </c>
      <c r="I37" s="53">
        <v>28370</v>
      </c>
      <c r="J37" s="53">
        <v>22400</v>
      </c>
      <c r="K37" s="53">
        <v>16950</v>
      </c>
      <c r="L37" s="53">
        <v>9150</v>
      </c>
      <c r="M37" s="53">
        <v>6150</v>
      </c>
      <c r="N37" s="53">
        <v>4500</v>
      </c>
      <c r="O37" s="53">
        <v>3840</v>
      </c>
      <c r="P37" s="53">
        <v>4900</v>
      </c>
    </row>
    <row r="38" spans="2:16" x14ac:dyDescent="0.2">
      <c r="B38" s="63" t="s">
        <v>42</v>
      </c>
      <c r="E38" s="53">
        <v>8000</v>
      </c>
      <c r="F38" s="53">
        <v>14130</v>
      </c>
      <c r="G38" s="53">
        <v>15810</v>
      </c>
      <c r="H38" s="53">
        <v>15900</v>
      </c>
      <c r="I38" s="53">
        <v>14060</v>
      </c>
      <c r="J38" s="53">
        <v>11030</v>
      </c>
      <c r="K38" s="53">
        <v>8200</v>
      </c>
      <c r="L38" s="53">
        <v>5340</v>
      </c>
      <c r="M38" s="53">
        <v>3490</v>
      </c>
      <c r="N38" s="53">
        <v>2890</v>
      </c>
      <c r="O38" s="53">
        <v>3430</v>
      </c>
      <c r="P38" s="53">
        <v>4985</v>
      </c>
    </row>
    <row r="39" spans="2:16" x14ac:dyDescent="0.2">
      <c r="B39" s="63" t="s">
        <v>43</v>
      </c>
      <c r="E39" s="53">
        <v>13360</v>
      </c>
      <c r="F39" s="53">
        <v>17655</v>
      </c>
      <c r="G39" s="53">
        <v>23290</v>
      </c>
      <c r="H39" s="53">
        <v>28480</v>
      </c>
      <c r="I39" s="53">
        <v>26790</v>
      </c>
      <c r="J39" s="53">
        <v>22810</v>
      </c>
      <c r="K39" s="53">
        <v>17010</v>
      </c>
      <c r="L39" s="53">
        <v>12205</v>
      </c>
      <c r="M39" s="53">
        <v>8220</v>
      </c>
      <c r="N39" s="53">
        <v>7000</v>
      </c>
      <c r="O39" s="53">
        <v>6245</v>
      </c>
      <c r="P39" s="53">
        <v>11855</v>
      </c>
    </row>
    <row r="40" spans="2:16" x14ac:dyDescent="0.2">
      <c r="B40" s="6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2:16" x14ac:dyDescent="0.2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2:16" x14ac:dyDescent="0.2"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x14ac:dyDescent="0.2"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2:16" x14ac:dyDescent="0.2"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2:16" x14ac:dyDescent="0.2"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B3" workbookViewId="0">
      <pane xSplit="2" ySplit="4" topLeftCell="D7" activePane="bottomRight" state="frozen"/>
      <selection activeCell="B3" sqref="B3"/>
      <selection pane="topRight" activeCell="D3" sqref="D3"/>
      <selection pane="bottomLeft" activeCell="B7" sqref="B7"/>
      <selection pane="bottomRight" activeCell="H10" sqref="H10:H12"/>
    </sheetView>
  </sheetViews>
  <sheetFormatPr defaultColWidth="8.140625" defaultRowHeight="12.75" x14ac:dyDescent="0.2"/>
  <cols>
    <col min="1" max="1" width="3.7109375" style="26" customWidth="1"/>
    <col min="2" max="2" width="11.7109375" style="26" customWidth="1"/>
    <col min="3" max="5" width="8.140625" style="26" customWidth="1"/>
    <col min="6" max="6" width="8.85546875" style="26" customWidth="1"/>
    <col min="7" max="16384" width="8.140625" style="26"/>
  </cols>
  <sheetData>
    <row r="1" spans="1:16" x14ac:dyDescent="0.2">
      <c r="B1" s="27" t="s">
        <v>52</v>
      </c>
      <c r="F1" s="28" t="s">
        <v>53</v>
      </c>
    </row>
    <row r="2" spans="1:16" x14ac:dyDescent="0.2">
      <c r="B2" s="29">
        <f ca="1">NOW()</f>
        <v>43166.486884606478</v>
      </c>
      <c r="D2" s="28" t="s">
        <v>54</v>
      </c>
    </row>
    <row r="4" spans="1:16" x14ac:dyDescent="0.2">
      <c r="P4" s="26">
        <v>2001</v>
      </c>
    </row>
    <row r="5" spans="1:16" x14ac:dyDescent="0.2">
      <c r="G5" s="30"/>
    </row>
    <row r="6" spans="1:16" x14ac:dyDescent="0.2">
      <c r="C6" s="28" t="s">
        <v>0</v>
      </c>
      <c r="D6" s="31" t="s">
        <v>12</v>
      </c>
      <c r="E6" s="32" t="s">
        <v>1</v>
      </c>
      <c r="F6" s="31" t="s">
        <v>2</v>
      </c>
      <c r="G6" s="31" t="s">
        <v>3</v>
      </c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1" t="s">
        <v>11</v>
      </c>
      <c r="P6" s="31" t="s">
        <v>12</v>
      </c>
    </row>
    <row r="8" spans="1:16" x14ac:dyDescent="0.2">
      <c r="A8" s="26">
        <v>1</v>
      </c>
      <c r="B8" s="27" t="s">
        <v>13</v>
      </c>
      <c r="C8" s="26">
        <v>5000</v>
      </c>
      <c r="D8" s="26">
        <v>300</v>
      </c>
      <c r="E8" s="33">
        <v>300</v>
      </c>
      <c r="F8" s="26">
        <v>200</v>
      </c>
      <c r="G8" s="26">
        <v>200</v>
      </c>
      <c r="H8" s="26">
        <v>200</v>
      </c>
      <c r="I8" s="26">
        <v>200</v>
      </c>
      <c r="J8" s="26">
        <v>150</v>
      </c>
      <c r="K8" s="26">
        <v>100</v>
      </c>
      <c r="L8" s="26">
        <v>50</v>
      </c>
      <c r="M8" s="26">
        <v>50</v>
      </c>
      <c r="N8" s="26">
        <v>50</v>
      </c>
      <c r="O8" s="26">
        <v>50</v>
      </c>
      <c r="P8" s="26">
        <v>50</v>
      </c>
    </row>
    <row r="9" spans="1:16" x14ac:dyDescent="0.2">
      <c r="A9" s="26">
        <f t="shared" ref="A9:A22" si="0">+A8+1</f>
        <v>2</v>
      </c>
      <c r="B9" s="27" t="s">
        <v>14</v>
      </c>
      <c r="C9" s="26">
        <v>7500</v>
      </c>
      <c r="D9" s="26">
        <v>2000</v>
      </c>
      <c r="E9" s="33">
        <v>2000</v>
      </c>
      <c r="F9" s="26">
        <v>2400</v>
      </c>
      <c r="G9" s="26">
        <v>2500</v>
      </c>
      <c r="H9" s="26">
        <v>2500</v>
      </c>
      <c r="I9" s="26">
        <v>2200</v>
      </c>
      <c r="J9" s="26">
        <v>1750</v>
      </c>
      <c r="K9" s="26">
        <v>1150</v>
      </c>
      <c r="L9" s="26">
        <v>600</v>
      </c>
      <c r="M9" s="26">
        <v>540</v>
      </c>
      <c r="N9" s="26">
        <v>200</v>
      </c>
      <c r="O9" s="26">
        <v>200</v>
      </c>
      <c r="P9" s="26">
        <v>200</v>
      </c>
    </row>
    <row r="10" spans="1:16" x14ac:dyDescent="0.2">
      <c r="A10" s="26">
        <f t="shared" si="0"/>
        <v>3</v>
      </c>
      <c r="B10" s="27" t="s">
        <v>15</v>
      </c>
      <c r="C10" s="26">
        <v>4500</v>
      </c>
      <c r="D10" s="26">
        <v>150</v>
      </c>
      <c r="E10" s="33">
        <v>800</v>
      </c>
      <c r="F10" s="26">
        <v>1000</v>
      </c>
      <c r="G10" s="26">
        <v>1200</v>
      </c>
      <c r="H10" s="26">
        <v>1200</v>
      </c>
      <c r="I10" s="26">
        <v>970</v>
      </c>
      <c r="J10" s="26">
        <v>700</v>
      </c>
      <c r="K10" s="26">
        <v>500</v>
      </c>
      <c r="L10" s="26">
        <v>500</v>
      </c>
      <c r="M10" s="26">
        <v>330</v>
      </c>
      <c r="N10" s="26">
        <v>230</v>
      </c>
      <c r="O10" s="26">
        <v>220</v>
      </c>
      <c r="P10" s="26">
        <v>200</v>
      </c>
    </row>
    <row r="11" spans="1:16" x14ac:dyDescent="0.2">
      <c r="A11" s="26">
        <f t="shared" si="0"/>
        <v>4</v>
      </c>
      <c r="B11" s="27" t="s">
        <v>16</v>
      </c>
      <c r="C11" s="26">
        <v>1600</v>
      </c>
      <c r="D11" s="26">
        <v>200</v>
      </c>
      <c r="E11" s="33">
        <v>500</v>
      </c>
      <c r="F11" s="26">
        <v>1100</v>
      </c>
      <c r="G11" s="26">
        <v>1250</v>
      </c>
      <c r="H11" s="26">
        <v>1250</v>
      </c>
      <c r="I11" s="26">
        <v>850</v>
      </c>
      <c r="J11" s="26">
        <v>750</v>
      </c>
      <c r="K11" s="26">
        <v>600</v>
      </c>
      <c r="L11" s="26">
        <v>500</v>
      </c>
      <c r="M11" s="26">
        <v>180</v>
      </c>
      <c r="N11" s="26">
        <v>100</v>
      </c>
      <c r="O11" s="26">
        <v>100</v>
      </c>
      <c r="P11" s="26">
        <v>100</v>
      </c>
    </row>
    <row r="12" spans="1:16" x14ac:dyDescent="0.2">
      <c r="A12" s="26">
        <f t="shared" si="0"/>
        <v>5</v>
      </c>
      <c r="B12" s="27" t="s">
        <v>17</v>
      </c>
      <c r="C12" s="26">
        <v>3500</v>
      </c>
      <c r="D12" s="26">
        <v>300</v>
      </c>
      <c r="E12" s="33">
        <v>450</v>
      </c>
      <c r="F12" s="26">
        <v>800</v>
      </c>
      <c r="G12" s="26">
        <v>800</v>
      </c>
      <c r="H12" s="26">
        <v>800</v>
      </c>
      <c r="I12" s="26">
        <v>860</v>
      </c>
      <c r="J12" s="26">
        <v>440</v>
      </c>
      <c r="K12" s="26">
        <v>100</v>
      </c>
      <c r="L12" s="26">
        <v>50</v>
      </c>
      <c r="M12" s="26">
        <v>50</v>
      </c>
      <c r="N12" s="26">
        <v>50</v>
      </c>
      <c r="O12" s="26">
        <v>50</v>
      </c>
      <c r="P12" s="26">
        <v>50</v>
      </c>
    </row>
    <row r="13" spans="1:16" x14ac:dyDescent="0.2">
      <c r="A13" s="26">
        <f t="shared" si="0"/>
        <v>6</v>
      </c>
      <c r="B13" s="27" t="s">
        <v>18</v>
      </c>
      <c r="C13" s="26">
        <v>300</v>
      </c>
      <c r="D13" s="26">
        <v>10</v>
      </c>
      <c r="E13" s="33">
        <v>20</v>
      </c>
      <c r="F13" s="26">
        <v>150</v>
      </c>
      <c r="G13" s="26">
        <v>150</v>
      </c>
      <c r="H13" s="26">
        <v>200</v>
      </c>
      <c r="I13" s="34">
        <v>200</v>
      </c>
      <c r="J13" s="26">
        <v>150</v>
      </c>
      <c r="K13" s="26">
        <v>150</v>
      </c>
      <c r="L13" s="26">
        <v>100</v>
      </c>
      <c r="M13" s="26">
        <v>50</v>
      </c>
      <c r="N13" s="26">
        <v>50</v>
      </c>
      <c r="O13" s="26">
        <v>50</v>
      </c>
      <c r="P13" s="26">
        <v>50</v>
      </c>
    </row>
    <row r="14" spans="1:16" x14ac:dyDescent="0.2">
      <c r="A14" s="26">
        <f t="shared" si="0"/>
        <v>7</v>
      </c>
      <c r="B14" s="27" t="s">
        <v>55</v>
      </c>
      <c r="C14" s="26">
        <v>50</v>
      </c>
      <c r="D14" s="26">
        <v>0</v>
      </c>
      <c r="E14" s="33">
        <v>20</v>
      </c>
      <c r="F14" s="26">
        <v>50</v>
      </c>
      <c r="G14" s="26">
        <v>50</v>
      </c>
      <c r="H14" s="26">
        <v>50</v>
      </c>
      <c r="I14" s="26">
        <v>50</v>
      </c>
      <c r="J14" s="26">
        <v>30</v>
      </c>
      <c r="K14" s="26">
        <v>20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</row>
    <row r="15" spans="1:16" x14ac:dyDescent="0.2">
      <c r="A15" s="26">
        <f t="shared" si="0"/>
        <v>8</v>
      </c>
      <c r="B15" s="27" t="s">
        <v>20</v>
      </c>
      <c r="C15" s="26">
        <v>300</v>
      </c>
      <c r="D15" s="26">
        <v>100</v>
      </c>
      <c r="E15" s="33">
        <v>230</v>
      </c>
      <c r="F15" s="26">
        <v>300</v>
      </c>
      <c r="G15" s="26">
        <v>250</v>
      </c>
      <c r="H15" s="26">
        <v>300</v>
      </c>
      <c r="I15" s="26">
        <v>150</v>
      </c>
      <c r="J15" s="26">
        <v>220</v>
      </c>
      <c r="K15" s="26">
        <v>150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</row>
    <row r="16" spans="1:16" x14ac:dyDescent="0.2">
      <c r="A16" s="26">
        <f t="shared" si="0"/>
        <v>9</v>
      </c>
      <c r="B16" s="27" t="s">
        <v>21</v>
      </c>
      <c r="C16" s="26">
        <v>1200</v>
      </c>
      <c r="D16" s="26">
        <v>0</v>
      </c>
      <c r="E16" s="33">
        <v>270</v>
      </c>
      <c r="F16" s="26">
        <v>850</v>
      </c>
      <c r="G16" s="26">
        <v>1000</v>
      </c>
      <c r="H16" s="26">
        <v>1000</v>
      </c>
      <c r="I16" s="26">
        <v>950</v>
      </c>
      <c r="J16" s="26">
        <v>900</v>
      </c>
      <c r="K16" s="26">
        <v>800</v>
      </c>
      <c r="L16" s="26">
        <v>400</v>
      </c>
      <c r="M16" s="26">
        <v>300</v>
      </c>
      <c r="N16" s="26">
        <v>250</v>
      </c>
      <c r="O16" s="26">
        <v>250</v>
      </c>
      <c r="P16" s="26">
        <v>200</v>
      </c>
    </row>
    <row r="17" spans="1:18" x14ac:dyDescent="0.2">
      <c r="A17" s="26">
        <f t="shared" si="0"/>
        <v>10</v>
      </c>
      <c r="B17" s="27" t="s">
        <v>22</v>
      </c>
      <c r="C17" s="26">
        <v>4300</v>
      </c>
      <c r="D17" s="26">
        <v>400</v>
      </c>
      <c r="E17" s="33">
        <v>700</v>
      </c>
      <c r="F17" s="26">
        <v>1300</v>
      </c>
      <c r="G17" s="26">
        <v>1700</v>
      </c>
      <c r="H17" s="26">
        <v>1700</v>
      </c>
      <c r="I17" s="26">
        <v>1500</v>
      </c>
      <c r="J17" s="26">
        <v>1200</v>
      </c>
      <c r="K17" s="26">
        <v>1000</v>
      </c>
      <c r="L17" s="26">
        <v>850</v>
      </c>
      <c r="M17" s="26">
        <v>750</v>
      </c>
      <c r="N17" s="26">
        <v>700</v>
      </c>
      <c r="O17" s="26">
        <v>800</v>
      </c>
      <c r="P17" s="26">
        <v>1100</v>
      </c>
    </row>
    <row r="18" spans="1:18" x14ac:dyDescent="0.2">
      <c r="A18" s="26">
        <f t="shared" si="0"/>
        <v>11</v>
      </c>
      <c r="B18" s="27" t="s">
        <v>23</v>
      </c>
      <c r="C18" s="26">
        <v>6500</v>
      </c>
      <c r="D18" s="26">
        <v>1000</v>
      </c>
      <c r="E18" s="33">
        <v>1700</v>
      </c>
      <c r="F18" s="26">
        <v>4200</v>
      </c>
      <c r="G18" s="26">
        <v>4800</v>
      </c>
      <c r="H18" s="26">
        <v>4800</v>
      </c>
      <c r="I18" s="26">
        <v>4200</v>
      </c>
      <c r="J18" s="26">
        <v>3100</v>
      </c>
      <c r="K18" s="26">
        <v>2400</v>
      </c>
      <c r="L18" s="26">
        <v>1200</v>
      </c>
      <c r="M18" s="26">
        <v>700</v>
      </c>
      <c r="N18" s="26">
        <v>650</v>
      </c>
      <c r="O18" s="26">
        <v>700</v>
      </c>
      <c r="P18" s="26">
        <v>1200</v>
      </c>
    </row>
    <row r="19" spans="1:18" x14ac:dyDescent="0.2">
      <c r="A19" s="26">
        <f t="shared" si="0"/>
        <v>12</v>
      </c>
      <c r="B19" s="27" t="s">
        <v>24</v>
      </c>
      <c r="C19" s="26">
        <v>360</v>
      </c>
      <c r="D19" s="26">
        <v>160</v>
      </c>
      <c r="E19" s="33">
        <v>250</v>
      </c>
      <c r="F19" s="26">
        <v>230</v>
      </c>
      <c r="G19" s="26">
        <v>300</v>
      </c>
      <c r="H19" s="26">
        <v>350</v>
      </c>
      <c r="I19" s="26">
        <v>320</v>
      </c>
      <c r="J19" s="26">
        <v>260</v>
      </c>
      <c r="K19" s="26">
        <v>160</v>
      </c>
      <c r="L19" s="26">
        <v>100</v>
      </c>
      <c r="M19" s="26">
        <v>20</v>
      </c>
      <c r="N19" s="26">
        <v>50</v>
      </c>
      <c r="O19" s="26">
        <v>110</v>
      </c>
      <c r="P19" s="26">
        <v>210</v>
      </c>
    </row>
    <row r="20" spans="1:18" x14ac:dyDescent="0.2">
      <c r="A20" s="26">
        <f t="shared" si="0"/>
        <v>13</v>
      </c>
      <c r="B20" s="27" t="s">
        <v>26</v>
      </c>
      <c r="C20" s="26">
        <v>360</v>
      </c>
      <c r="D20" s="26">
        <v>80</v>
      </c>
      <c r="E20" s="33">
        <v>200</v>
      </c>
      <c r="F20" s="26">
        <v>230</v>
      </c>
      <c r="G20" s="26">
        <v>280</v>
      </c>
      <c r="H20" s="26">
        <v>210</v>
      </c>
      <c r="I20" s="26">
        <v>230</v>
      </c>
      <c r="J20" s="26">
        <v>150</v>
      </c>
      <c r="K20" s="26">
        <v>160</v>
      </c>
      <c r="L20" s="26">
        <v>70</v>
      </c>
      <c r="M20" s="26">
        <v>70</v>
      </c>
      <c r="N20" s="26">
        <v>120</v>
      </c>
      <c r="O20" s="26">
        <v>50</v>
      </c>
      <c r="P20" s="26">
        <v>125</v>
      </c>
    </row>
    <row r="21" spans="1:18" x14ac:dyDescent="0.2">
      <c r="A21" s="26">
        <f t="shared" si="0"/>
        <v>14</v>
      </c>
      <c r="B21" s="27" t="s">
        <v>27</v>
      </c>
      <c r="C21" s="26">
        <v>600</v>
      </c>
      <c r="D21" s="26">
        <v>140</v>
      </c>
      <c r="E21" s="33">
        <v>160</v>
      </c>
      <c r="F21" s="26">
        <v>170</v>
      </c>
      <c r="G21" s="26">
        <v>180</v>
      </c>
      <c r="H21" s="26">
        <v>190</v>
      </c>
      <c r="I21" s="26">
        <v>180</v>
      </c>
      <c r="J21" s="26">
        <v>180</v>
      </c>
      <c r="K21" s="26">
        <v>170</v>
      </c>
      <c r="L21" s="26">
        <v>170</v>
      </c>
      <c r="M21" s="26">
        <v>170</v>
      </c>
      <c r="N21" s="26">
        <v>170</v>
      </c>
      <c r="O21" s="26">
        <v>180</v>
      </c>
      <c r="P21" s="26">
        <v>180</v>
      </c>
    </row>
    <row r="22" spans="1:18" x14ac:dyDescent="0.2">
      <c r="A22" s="26">
        <f t="shared" si="0"/>
        <v>15</v>
      </c>
      <c r="B22" s="27" t="s">
        <v>28</v>
      </c>
      <c r="C22" s="26">
        <v>1000</v>
      </c>
      <c r="D22" s="26">
        <v>100</v>
      </c>
      <c r="E22" s="33">
        <v>210</v>
      </c>
      <c r="F22" s="26">
        <v>500</v>
      </c>
      <c r="G22" s="26">
        <v>500</v>
      </c>
      <c r="H22" s="26">
        <v>500</v>
      </c>
      <c r="I22" s="26">
        <v>600</v>
      </c>
      <c r="J22" s="26">
        <v>700</v>
      </c>
      <c r="K22" s="26">
        <v>650</v>
      </c>
      <c r="L22" s="26">
        <v>700</v>
      </c>
      <c r="M22" s="26">
        <v>250</v>
      </c>
      <c r="N22" s="26">
        <v>250</v>
      </c>
      <c r="O22" s="26">
        <v>650</v>
      </c>
      <c r="P22" s="26">
        <v>1200</v>
      </c>
    </row>
    <row r="23" spans="1:18" x14ac:dyDescent="0.2">
      <c r="A23" s="26">
        <v>16</v>
      </c>
      <c r="B23" s="27" t="s">
        <v>56</v>
      </c>
      <c r="C23" s="26">
        <v>500</v>
      </c>
      <c r="D23" s="26">
        <v>0</v>
      </c>
      <c r="E23" s="33">
        <v>90</v>
      </c>
      <c r="F23" s="26">
        <v>200</v>
      </c>
      <c r="G23" s="26">
        <v>200</v>
      </c>
      <c r="H23" s="26">
        <v>200</v>
      </c>
      <c r="I23" s="26">
        <v>200</v>
      </c>
      <c r="J23" s="26">
        <v>150</v>
      </c>
      <c r="K23" s="26">
        <v>100</v>
      </c>
      <c r="L23" s="26">
        <v>50</v>
      </c>
      <c r="M23" s="26">
        <v>30</v>
      </c>
      <c r="N23" s="26">
        <v>20</v>
      </c>
      <c r="O23" s="26">
        <v>20</v>
      </c>
      <c r="P23" s="26">
        <v>20</v>
      </c>
    </row>
    <row r="24" spans="1:18" ht="13.5" thickBot="1" x14ac:dyDescent="0.25">
      <c r="A24" s="26">
        <v>17</v>
      </c>
      <c r="B24" s="26" t="s">
        <v>30</v>
      </c>
      <c r="C24" s="26">
        <v>650</v>
      </c>
      <c r="D24" s="26">
        <v>0</v>
      </c>
      <c r="E24" s="33">
        <v>100</v>
      </c>
      <c r="F24" s="26">
        <v>450</v>
      </c>
      <c r="G24" s="26">
        <v>450</v>
      </c>
      <c r="H24" s="26">
        <v>450</v>
      </c>
      <c r="I24" s="26">
        <v>400</v>
      </c>
      <c r="J24" s="26">
        <v>200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100</v>
      </c>
    </row>
    <row r="25" spans="1:18" ht="13.5" thickBot="1" x14ac:dyDescent="0.25">
      <c r="C25" s="35">
        <f t="shared" ref="C25:P25" si="1">SUM(C8:C24)</f>
        <v>38220</v>
      </c>
      <c r="D25" s="36">
        <f t="shared" si="1"/>
        <v>4940</v>
      </c>
      <c r="E25" s="36">
        <f t="shared" si="1"/>
        <v>8000</v>
      </c>
      <c r="F25" s="36">
        <f t="shared" si="1"/>
        <v>14130</v>
      </c>
      <c r="G25" s="36">
        <f t="shared" si="1"/>
        <v>15810</v>
      </c>
      <c r="H25" s="36">
        <f t="shared" si="1"/>
        <v>15900</v>
      </c>
      <c r="I25" s="36">
        <f t="shared" si="1"/>
        <v>14060</v>
      </c>
      <c r="J25" s="36">
        <f t="shared" si="1"/>
        <v>11030</v>
      </c>
      <c r="K25" s="36">
        <f t="shared" si="1"/>
        <v>8210</v>
      </c>
      <c r="L25" s="36">
        <f t="shared" si="1"/>
        <v>5340</v>
      </c>
      <c r="M25" s="36">
        <f t="shared" si="1"/>
        <v>3490</v>
      </c>
      <c r="N25" s="36">
        <f t="shared" si="1"/>
        <v>2890</v>
      </c>
      <c r="O25" s="36">
        <f t="shared" si="1"/>
        <v>3430</v>
      </c>
      <c r="P25" s="36">
        <f t="shared" si="1"/>
        <v>4985</v>
      </c>
    </row>
    <row r="26" spans="1:18" x14ac:dyDescent="0.2">
      <c r="B26" s="37" t="s">
        <v>57</v>
      </c>
      <c r="C26" s="38"/>
      <c r="D26" s="39">
        <f t="shared" ref="D26:P26" si="2">+D25/$C$25</f>
        <v>0.12925170068027211</v>
      </c>
      <c r="E26" s="39">
        <f t="shared" si="2"/>
        <v>0.20931449502878074</v>
      </c>
      <c r="F26" s="39">
        <f t="shared" si="2"/>
        <v>0.36970172684458397</v>
      </c>
      <c r="G26" s="39">
        <f t="shared" si="2"/>
        <v>0.41365777080062793</v>
      </c>
      <c r="H26" s="39">
        <f t="shared" si="2"/>
        <v>0.41601255886970173</v>
      </c>
      <c r="I26" s="39">
        <f t="shared" si="2"/>
        <v>0.36787022501308214</v>
      </c>
      <c r="J26" s="39">
        <f t="shared" si="2"/>
        <v>0.28859236002093147</v>
      </c>
      <c r="K26" s="39">
        <f t="shared" si="2"/>
        <v>0.21480900052328625</v>
      </c>
      <c r="L26" s="39">
        <f t="shared" si="2"/>
        <v>0.13971742543171115</v>
      </c>
      <c r="M26" s="39">
        <f t="shared" si="2"/>
        <v>9.1313448456305596E-2</v>
      </c>
      <c r="N26" s="39">
        <f t="shared" si="2"/>
        <v>7.5614861329147048E-2</v>
      </c>
      <c r="O26" s="39">
        <f t="shared" si="2"/>
        <v>8.9743589743589744E-2</v>
      </c>
      <c r="P26" s="39">
        <f t="shared" si="2"/>
        <v>0.13042909471480901</v>
      </c>
    </row>
    <row r="27" spans="1:18" x14ac:dyDescent="0.2">
      <c r="R27" s="40"/>
    </row>
    <row r="28" spans="1:18" x14ac:dyDescent="0.2">
      <c r="B28" s="27" t="s">
        <v>34</v>
      </c>
      <c r="D28" s="33"/>
      <c r="E28" s="36">
        <v>8210</v>
      </c>
      <c r="F28" s="36">
        <v>18060</v>
      </c>
      <c r="G28" s="36">
        <v>26030</v>
      </c>
      <c r="H28" s="36">
        <v>25580</v>
      </c>
      <c r="I28" s="36">
        <v>22950</v>
      </c>
      <c r="J28" s="36">
        <v>18390</v>
      </c>
      <c r="K28" s="36">
        <v>12780</v>
      </c>
      <c r="L28" s="36">
        <v>7120</v>
      </c>
      <c r="M28" s="36">
        <v>3680</v>
      </c>
      <c r="N28" s="36">
        <v>2210</v>
      </c>
      <c r="O28" s="36">
        <v>2750</v>
      </c>
      <c r="P28" s="36">
        <v>18470</v>
      </c>
    </row>
    <row r="29" spans="1:18" x14ac:dyDescent="0.2">
      <c r="B29" s="27" t="s">
        <v>58</v>
      </c>
      <c r="E29" s="41">
        <f t="shared" ref="E29:P29" si="3">(E25-E28)/E28</f>
        <v>-2.5578562728380026E-2</v>
      </c>
      <c r="F29" s="41">
        <f t="shared" si="3"/>
        <v>-0.21760797342192692</v>
      </c>
      <c r="G29" s="41">
        <f t="shared" si="3"/>
        <v>-0.39262389550518634</v>
      </c>
      <c r="H29" s="41">
        <f t="shared" si="3"/>
        <v>-0.37842064112587959</v>
      </c>
      <c r="I29" s="41">
        <f t="shared" si="3"/>
        <v>-0.38736383442265793</v>
      </c>
      <c r="J29" s="41">
        <f t="shared" si="3"/>
        <v>-0.40021750951604135</v>
      </c>
      <c r="K29" s="41">
        <f t="shared" si="3"/>
        <v>-0.35758998435054773</v>
      </c>
      <c r="L29" s="41">
        <f t="shared" si="3"/>
        <v>-0.25</v>
      </c>
      <c r="M29" s="41">
        <f t="shared" si="3"/>
        <v>-5.1630434782608696E-2</v>
      </c>
      <c r="N29" s="41">
        <f t="shared" si="3"/>
        <v>0.30769230769230771</v>
      </c>
      <c r="O29" s="41">
        <f t="shared" si="3"/>
        <v>0.24727272727272728</v>
      </c>
      <c r="P29" s="41">
        <f t="shared" si="3"/>
        <v>-0.73010286951813752</v>
      </c>
      <c r="Q29" s="42"/>
      <c r="R29" s="42"/>
    </row>
    <row r="30" spans="1:18" x14ac:dyDescent="0.2">
      <c r="B30" s="27" t="s">
        <v>34</v>
      </c>
      <c r="D30" s="33"/>
      <c r="E30" s="36">
        <v>8210</v>
      </c>
      <c r="F30" s="36">
        <v>18060</v>
      </c>
      <c r="G30" s="36">
        <v>26030</v>
      </c>
      <c r="H30" s="36">
        <v>25580</v>
      </c>
      <c r="I30" s="36">
        <v>22950</v>
      </c>
      <c r="J30" s="36">
        <v>18390</v>
      </c>
      <c r="K30" s="36">
        <v>12780</v>
      </c>
      <c r="L30" s="36">
        <v>7120</v>
      </c>
      <c r="M30" s="36">
        <v>3680</v>
      </c>
      <c r="N30" s="36">
        <v>2210</v>
      </c>
      <c r="O30" s="36">
        <v>2750</v>
      </c>
      <c r="P30" s="36">
        <v>18470</v>
      </c>
    </row>
    <row r="31" spans="1:18" x14ac:dyDescent="0.2">
      <c r="B31" s="43" t="s">
        <v>35</v>
      </c>
      <c r="E31" s="33">
        <v>23400</v>
      </c>
      <c r="F31" s="33">
        <v>32400</v>
      </c>
      <c r="G31" s="33">
        <v>33200</v>
      </c>
      <c r="H31" s="33">
        <v>31500</v>
      </c>
      <c r="I31" s="33">
        <v>28000</v>
      </c>
      <c r="J31" s="33">
        <v>23200</v>
      </c>
      <c r="K31" s="33">
        <v>15800</v>
      </c>
      <c r="L31" s="33">
        <v>9600</v>
      </c>
      <c r="M31" s="33">
        <v>6800</v>
      </c>
      <c r="N31" s="33">
        <v>4200</v>
      </c>
      <c r="O31" s="33">
        <v>4100</v>
      </c>
      <c r="P31" s="33">
        <v>4200</v>
      </c>
    </row>
    <row r="32" spans="1:18" x14ac:dyDescent="0.2">
      <c r="B32" s="43" t="s">
        <v>36</v>
      </c>
      <c r="E32" s="33">
        <v>11800</v>
      </c>
      <c r="F32" s="33">
        <v>18200</v>
      </c>
      <c r="G32" s="33">
        <v>29600</v>
      </c>
      <c r="H32" s="33">
        <v>30100</v>
      </c>
      <c r="I32" s="33">
        <v>26600</v>
      </c>
      <c r="J32" s="33">
        <v>21400</v>
      </c>
      <c r="K32" s="33">
        <v>13800</v>
      </c>
      <c r="L32" s="33">
        <v>9100</v>
      </c>
      <c r="M32" s="33">
        <v>5600</v>
      </c>
      <c r="N32" s="33">
        <v>3700</v>
      </c>
      <c r="O32" s="33">
        <v>3100</v>
      </c>
      <c r="P32" s="33">
        <v>3000</v>
      </c>
    </row>
    <row r="33" spans="2:16" x14ac:dyDescent="0.2">
      <c r="B33" s="43" t="s">
        <v>37</v>
      </c>
      <c r="C33" s="26" t="s">
        <v>38</v>
      </c>
      <c r="E33" s="36">
        <v>4450</v>
      </c>
      <c r="F33" s="36">
        <v>16490</v>
      </c>
      <c r="G33" s="36">
        <v>28220</v>
      </c>
      <c r="H33" s="36">
        <v>29830</v>
      </c>
      <c r="I33" s="36">
        <v>27430</v>
      </c>
      <c r="J33" s="36">
        <v>23440</v>
      </c>
      <c r="K33" s="36">
        <v>15730</v>
      </c>
      <c r="L33" s="36">
        <v>9980</v>
      </c>
      <c r="M33" s="36">
        <v>6950</v>
      </c>
      <c r="N33" s="36">
        <v>5280</v>
      </c>
      <c r="O33" s="36">
        <v>5360</v>
      </c>
      <c r="P33" s="36">
        <v>8360</v>
      </c>
    </row>
    <row r="34" spans="2:16" x14ac:dyDescent="0.2">
      <c r="B34" s="43" t="s">
        <v>39</v>
      </c>
      <c r="E34" s="33">
        <v>23140</v>
      </c>
      <c r="F34" s="33">
        <v>29010</v>
      </c>
      <c r="G34" s="33">
        <v>37570</v>
      </c>
      <c r="H34" s="33">
        <v>37270</v>
      </c>
      <c r="I34" s="33">
        <v>33300</v>
      </c>
      <c r="J34" s="33">
        <v>28330</v>
      </c>
      <c r="K34" s="33">
        <v>20880</v>
      </c>
      <c r="L34" s="33">
        <v>14675</v>
      </c>
      <c r="M34" s="33">
        <v>10810</v>
      </c>
      <c r="N34" s="33">
        <v>8905</v>
      </c>
      <c r="O34" s="33">
        <v>7940</v>
      </c>
      <c r="P34" s="33">
        <v>7515</v>
      </c>
    </row>
    <row r="35" spans="2:16" x14ac:dyDescent="0.2">
      <c r="B35" s="43" t="s">
        <v>40</v>
      </c>
      <c r="E35" s="33">
        <v>10040</v>
      </c>
      <c r="F35" s="33">
        <v>12950</v>
      </c>
      <c r="G35" s="33">
        <v>15345</v>
      </c>
      <c r="H35" s="33">
        <v>16060</v>
      </c>
      <c r="I35" s="33">
        <v>14515</v>
      </c>
      <c r="J35" s="33">
        <v>10135</v>
      </c>
      <c r="K35" s="33">
        <v>7225</v>
      </c>
      <c r="L35" s="33">
        <v>4710</v>
      </c>
      <c r="M35" s="33">
        <v>2895</v>
      </c>
      <c r="N35" s="33">
        <v>2060</v>
      </c>
      <c r="O35" s="33">
        <v>2110</v>
      </c>
      <c r="P35" s="33">
        <v>2800</v>
      </c>
    </row>
    <row r="36" spans="2:16" x14ac:dyDescent="0.2">
      <c r="B36" s="43" t="s">
        <v>41</v>
      </c>
      <c r="E36" s="33">
        <v>20800</v>
      </c>
      <c r="F36" s="33">
        <v>28830</v>
      </c>
      <c r="G36" s="33">
        <v>32630</v>
      </c>
      <c r="H36" s="33">
        <v>33100</v>
      </c>
      <c r="I36" s="33">
        <v>28370</v>
      </c>
      <c r="J36" s="33">
        <v>22400</v>
      </c>
      <c r="K36" s="33">
        <v>16950</v>
      </c>
      <c r="L36" s="33">
        <v>9150</v>
      </c>
      <c r="M36" s="33">
        <v>6150</v>
      </c>
      <c r="N36" s="33">
        <v>4500</v>
      </c>
      <c r="O36" s="33">
        <v>3840</v>
      </c>
      <c r="P36" s="33">
        <v>4900</v>
      </c>
    </row>
    <row r="37" spans="2:16" x14ac:dyDescent="0.2">
      <c r="B37" s="43" t="s">
        <v>42</v>
      </c>
      <c r="E37" s="33">
        <v>8000</v>
      </c>
      <c r="F37" s="33">
        <v>14130</v>
      </c>
      <c r="G37" s="33">
        <v>15810</v>
      </c>
      <c r="H37" s="33">
        <v>15900</v>
      </c>
      <c r="I37" s="33">
        <v>14060</v>
      </c>
      <c r="J37" s="33">
        <v>11030</v>
      </c>
      <c r="K37" s="33">
        <v>8200</v>
      </c>
      <c r="L37" s="33">
        <v>5340</v>
      </c>
      <c r="M37" s="33">
        <v>3490</v>
      </c>
      <c r="N37" s="33"/>
      <c r="O37" s="33"/>
      <c r="P37" s="33"/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B1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O10" sqref="O10:O12"/>
    </sheetView>
  </sheetViews>
  <sheetFormatPr defaultColWidth="8.140625" defaultRowHeight="12.75" x14ac:dyDescent="0.2"/>
  <cols>
    <col min="1" max="1" width="3.7109375" style="99" customWidth="1"/>
    <col min="2" max="2" width="11.7109375" style="99" customWidth="1"/>
    <col min="3" max="5" width="8.140625" style="99" customWidth="1"/>
    <col min="6" max="6" width="8.85546875" style="99" customWidth="1"/>
    <col min="7" max="16384" width="8.140625" style="99"/>
  </cols>
  <sheetData>
    <row r="1" spans="1:16" x14ac:dyDescent="0.2">
      <c r="B1" s="100"/>
      <c r="F1" s="101" t="s">
        <v>53</v>
      </c>
    </row>
    <row r="2" spans="1:16" x14ac:dyDescent="0.2">
      <c r="B2" s="102"/>
      <c r="D2" s="101" t="s">
        <v>54</v>
      </c>
      <c r="L2" s="99">
        <v>2000</v>
      </c>
    </row>
    <row r="5" spans="1:16" x14ac:dyDescent="0.2">
      <c r="G5" s="103"/>
    </row>
    <row r="6" spans="1:16" x14ac:dyDescent="0.2">
      <c r="C6" s="101" t="s">
        <v>0</v>
      </c>
      <c r="D6" s="104" t="s">
        <v>12</v>
      </c>
      <c r="E6" s="105" t="s">
        <v>1</v>
      </c>
      <c r="F6" s="104" t="s">
        <v>2</v>
      </c>
      <c r="G6" s="104" t="s">
        <v>3</v>
      </c>
      <c r="H6" s="104" t="s">
        <v>4</v>
      </c>
      <c r="I6" s="104" t="s">
        <v>5</v>
      </c>
      <c r="J6" s="104" t="s">
        <v>6</v>
      </c>
      <c r="K6" s="104" t="s">
        <v>7</v>
      </c>
      <c r="L6" s="104" t="s">
        <v>8</v>
      </c>
      <c r="M6" s="104" t="s">
        <v>9</v>
      </c>
      <c r="N6" s="104" t="s">
        <v>10</v>
      </c>
      <c r="O6" s="104" t="s">
        <v>11</v>
      </c>
      <c r="P6" s="104" t="s">
        <v>12</v>
      </c>
    </row>
    <row r="8" spans="1:16" x14ac:dyDescent="0.2">
      <c r="A8" s="99">
        <v>1</v>
      </c>
      <c r="B8" s="100" t="s">
        <v>13</v>
      </c>
      <c r="C8" s="99">
        <v>5000</v>
      </c>
      <c r="D8" s="99">
        <v>200</v>
      </c>
      <c r="E8" s="106">
        <v>1000</v>
      </c>
      <c r="F8" s="99">
        <v>1300</v>
      </c>
      <c r="G8" s="99">
        <v>2000</v>
      </c>
      <c r="H8" s="99">
        <v>2000</v>
      </c>
      <c r="I8" s="99">
        <v>1800</v>
      </c>
      <c r="J8" s="99">
        <v>1600</v>
      </c>
      <c r="K8" s="99">
        <v>950</v>
      </c>
      <c r="L8" s="99">
        <v>600</v>
      </c>
      <c r="M8" s="99">
        <v>450</v>
      </c>
      <c r="N8" s="99">
        <v>400</v>
      </c>
      <c r="O8" s="99">
        <v>300</v>
      </c>
      <c r="P8" s="99">
        <v>300</v>
      </c>
    </row>
    <row r="9" spans="1:16" x14ac:dyDescent="0.2">
      <c r="A9" s="99">
        <f t="shared" ref="A9:A22" si="0">+A8+1</f>
        <v>2</v>
      </c>
      <c r="B9" s="100" t="s">
        <v>14</v>
      </c>
      <c r="C9" s="99">
        <v>7500</v>
      </c>
      <c r="D9" s="99">
        <v>300</v>
      </c>
      <c r="E9" s="106">
        <v>3500</v>
      </c>
      <c r="F9" s="99">
        <v>6000</v>
      </c>
      <c r="G9" s="99">
        <v>7500</v>
      </c>
      <c r="H9" s="99">
        <v>7300</v>
      </c>
      <c r="I9" s="99">
        <v>6000</v>
      </c>
      <c r="J9" s="99">
        <v>5300</v>
      </c>
      <c r="K9" s="99">
        <v>4000</v>
      </c>
      <c r="L9" s="99">
        <v>2550</v>
      </c>
      <c r="M9" s="99">
        <v>2200</v>
      </c>
      <c r="N9" s="99">
        <v>2000</v>
      </c>
      <c r="O9" s="99">
        <v>1900</v>
      </c>
      <c r="P9" s="99">
        <v>2000</v>
      </c>
    </row>
    <row r="10" spans="1:16" x14ac:dyDescent="0.2">
      <c r="A10" s="99">
        <f t="shared" si="0"/>
        <v>3</v>
      </c>
      <c r="B10" s="100" t="s">
        <v>15</v>
      </c>
      <c r="C10" s="99">
        <v>4500</v>
      </c>
      <c r="D10" s="99">
        <v>70</v>
      </c>
      <c r="E10" s="106">
        <v>2000</v>
      </c>
      <c r="F10" s="99">
        <v>4200</v>
      </c>
      <c r="G10" s="99">
        <v>4500</v>
      </c>
      <c r="H10" s="99">
        <v>4500</v>
      </c>
      <c r="I10" s="99">
        <v>4200</v>
      </c>
      <c r="J10" s="99">
        <v>3000</v>
      </c>
      <c r="K10" s="99">
        <v>2700</v>
      </c>
      <c r="L10" s="99">
        <v>1250</v>
      </c>
      <c r="M10" s="99">
        <v>550</v>
      </c>
      <c r="N10" s="99">
        <v>250</v>
      </c>
      <c r="O10" s="99">
        <v>150</v>
      </c>
      <c r="P10" s="99">
        <v>150</v>
      </c>
    </row>
    <row r="11" spans="1:16" x14ac:dyDescent="0.2">
      <c r="A11" s="99">
        <f t="shared" si="0"/>
        <v>4</v>
      </c>
      <c r="B11" s="100" t="s">
        <v>16</v>
      </c>
      <c r="C11" s="99">
        <v>1600</v>
      </c>
      <c r="D11" s="99">
        <v>250</v>
      </c>
      <c r="E11" s="106">
        <v>1500</v>
      </c>
      <c r="F11" s="99">
        <v>1600</v>
      </c>
      <c r="G11" s="99">
        <v>1600</v>
      </c>
      <c r="H11" s="99">
        <v>1600</v>
      </c>
      <c r="I11" s="99">
        <v>1250</v>
      </c>
      <c r="J11" s="99">
        <v>600</v>
      </c>
      <c r="K11" s="99">
        <v>500</v>
      </c>
      <c r="L11" s="99">
        <v>600</v>
      </c>
      <c r="M11" s="99">
        <v>470</v>
      </c>
      <c r="N11" s="99">
        <v>300</v>
      </c>
      <c r="O11" s="99">
        <v>200</v>
      </c>
      <c r="P11" s="99">
        <v>200</v>
      </c>
    </row>
    <row r="12" spans="1:16" x14ac:dyDescent="0.2">
      <c r="A12" s="99">
        <f t="shared" si="0"/>
        <v>5</v>
      </c>
      <c r="B12" s="100" t="s">
        <v>17</v>
      </c>
      <c r="C12" s="99">
        <v>3500</v>
      </c>
      <c r="D12" s="99">
        <v>200</v>
      </c>
      <c r="E12" s="106">
        <v>3000</v>
      </c>
      <c r="F12" s="99">
        <v>3500</v>
      </c>
      <c r="G12" s="99">
        <v>3500</v>
      </c>
      <c r="H12" s="99">
        <v>3500</v>
      </c>
      <c r="I12" s="99">
        <v>2800</v>
      </c>
      <c r="J12" s="99">
        <v>2300</v>
      </c>
      <c r="K12" s="99">
        <v>1800</v>
      </c>
      <c r="L12" s="99">
        <v>750</v>
      </c>
      <c r="M12" s="99">
        <v>420</v>
      </c>
      <c r="N12" s="99">
        <v>350</v>
      </c>
      <c r="O12" s="99">
        <v>300</v>
      </c>
      <c r="P12" s="99">
        <v>300</v>
      </c>
    </row>
    <row r="13" spans="1:16" x14ac:dyDescent="0.2">
      <c r="A13" s="99">
        <f t="shared" si="0"/>
        <v>6</v>
      </c>
      <c r="B13" s="100" t="s">
        <v>18</v>
      </c>
      <c r="C13" s="99">
        <v>300</v>
      </c>
      <c r="D13" s="99">
        <v>0</v>
      </c>
      <c r="E13" s="106">
        <v>200</v>
      </c>
      <c r="F13" s="99">
        <v>300</v>
      </c>
      <c r="G13" s="99">
        <v>300</v>
      </c>
      <c r="H13" s="99">
        <v>300</v>
      </c>
      <c r="I13" s="107">
        <v>250</v>
      </c>
      <c r="J13" s="99">
        <v>150</v>
      </c>
      <c r="K13" s="99">
        <v>100</v>
      </c>
      <c r="L13" s="99">
        <v>50</v>
      </c>
      <c r="M13" s="99">
        <v>30</v>
      </c>
      <c r="N13" s="99">
        <v>20</v>
      </c>
      <c r="O13" s="99">
        <v>10</v>
      </c>
      <c r="P13" s="99">
        <v>10</v>
      </c>
    </row>
    <row r="14" spans="1:16" x14ac:dyDescent="0.2">
      <c r="A14" s="99">
        <f t="shared" si="0"/>
        <v>7</v>
      </c>
      <c r="B14" s="100" t="s">
        <v>55</v>
      </c>
      <c r="C14" s="99">
        <v>50</v>
      </c>
      <c r="D14" s="99">
        <v>0</v>
      </c>
      <c r="E14" s="106">
        <v>50</v>
      </c>
      <c r="F14" s="99">
        <v>50</v>
      </c>
      <c r="G14" s="99">
        <v>50</v>
      </c>
      <c r="H14" s="99">
        <v>50</v>
      </c>
      <c r="I14" s="99">
        <v>50</v>
      </c>
      <c r="J14" s="99">
        <v>40</v>
      </c>
      <c r="K14" s="99">
        <v>30</v>
      </c>
      <c r="L14" s="99">
        <v>20</v>
      </c>
      <c r="M14" s="99">
        <v>0</v>
      </c>
      <c r="N14" s="99">
        <v>0</v>
      </c>
      <c r="O14" s="99">
        <v>0</v>
      </c>
      <c r="P14" s="99">
        <v>0</v>
      </c>
    </row>
    <row r="15" spans="1:16" x14ac:dyDescent="0.2">
      <c r="A15" s="99">
        <f t="shared" si="0"/>
        <v>8</v>
      </c>
      <c r="B15" s="100" t="s">
        <v>20</v>
      </c>
      <c r="C15" s="99">
        <v>300</v>
      </c>
      <c r="D15" s="99">
        <v>150</v>
      </c>
      <c r="E15" s="106">
        <v>300</v>
      </c>
      <c r="F15" s="99">
        <v>300</v>
      </c>
      <c r="G15" s="99">
        <v>300</v>
      </c>
      <c r="H15" s="99">
        <v>300</v>
      </c>
      <c r="I15" s="99">
        <v>190</v>
      </c>
      <c r="J15" s="99">
        <v>70</v>
      </c>
      <c r="K15" s="99">
        <v>110</v>
      </c>
      <c r="L15" s="99">
        <v>150</v>
      </c>
      <c r="M15" s="99">
        <v>150</v>
      </c>
      <c r="N15" s="99">
        <v>100</v>
      </c>
      <c r="O15" s="99">
        <v>100</v>
      </c>
      <c r="P15" s="99">
        <v>100</v>
      </c>
    </row>
    <row r="16" spans="1:16" x14ac:dyDescent="0.2">
      <c r="A16" s="99">
        <f t="shared" si="0"/>
        <v>9</v>
      </c>
      <c r="B16" s="100" t="s">
        <v>21</v>
      </c>
      <c r="C16" s="99">
        <v>1200</v>
      </c>
      <c r="D16" s="99">
        <v>0</v>
      </c>
      <c r="E16" s="106">
        <v>1200</v>
      </c>
      <c r="F16" s="99">
        <v>1200</v>
      </c>
      <c r="G16" s="99">
        <v>1200</v>
      </c>
      <c r="H16" s="99">
        <v>1200</v>
      </c>
      <c r="I16" s="99">
        <v>950</v>
      </c>
      <c r="J16" s="99">
        <v>700</v>
      </c>
      <c r="K16" s="99">
        <v>450</v>
      </c>
      <c r="L16" s="99">
        <v>200</v>
      </c>
      <c r="M16" s="99">
        <v>50</v>
      </c>
      <c r="N16" s="99">
        <v>0</v>
      </c>
      <c r="O16" s="99">
        <v>0</v>
      </c>
      <c r="P16" s="99">
        <v>0</v>
      </c>
    </row>
    <row r="17" spans="1:18" x14ac:dyDescent="0.2">
      <c r="A17" s="99">
        <f t="shared" si="0"/>
        <v>10</v>
      </c>
      <c r="B17" s="100" t="s">
        <v>22</v>
      </c>
      <c r="C17" s="99">
        <v>4300</v>
      </c>
      <c r="D17" s="99">
        <v>500</v>
      </c>
      <c r="E17" s="106">
        <v>3000</v>
      </c>
      <c r="F17" s="99">
        <v>3300</v>
      </c>
      <c r="G17" s="99">
        <v>3500</v>
      </c>
      <c r="H17" s="99">
        <v>3400</v>
      </c>
      <c r="I17" s="99">
        <v>2900</v>
      </c>
      <c r="J17" s="99">
        <v>2200</v>
      </c>
      <c r="K17" s="99">
        <v>1700</v>
      </c>
      <c r="L17" s="99">
        <v>1100</v>
      </c>
      <c r="M17" s="99">
        <v>850</v>
      </c>
      <c r="N17" s="99">
        <v>500</v>
      </c>
      <c r="O17" s="99">
        <v>400</v>
      </c>
      <c r="P17" s="99">
        <v>400</v>
      </c>
    </row>
    <row r="18" spans="1:18" x14ac:dyDescent="0.2">
      <c r="A18" s="99">
        <f t="shared" si="0"/>
        <v>11</v>
      </c>
      <c r="B18" s="100" t="s">
        <v>23</v>
      </c>
      <c r="C18" s="99">
        <v>6500</v>
      </c>
      <c r="D18" s="99">
        <v>600</v>
      </c>
      <c r="E18" s="106">
        <v>2200</v>
      </c>
      <c r="F18" s="99">
        <v>4000</v>
      </c>
      <c r="G18" s="99">
        <v>5000</v>
      </c>
      <c r="H18" s="99">
        <v>5700</v>
      </c>
      <c r="I18" s="99">
        <v>5000</v>
      </c>
      <c r="J18" s="99">
        <v>4000</v>
      </c>
      <c r="K18" s="99">
        <v>3000</v>
      </c>
      <c r="L18" s="99">
        <v>1250</v>
      </c>
      <c r="M18" s="99">
        <v>600</v>
      </c>
      <c r="N18" s="99">
        <v>300</v>
      </c>
      <c r="O18" s="99">
        <v>200</v>
      </c>
      <c r="P18" s="99">
        <v>1000</v>
      </c>
    </row>
    <row r="19" spans="1:18" x14ac:dyDescent="0.2">
      <c r="A19" s="99">
        <f t="shared" si="0"/>
        <v>12</v>
      </c>
      <c r="B19" s="100" t="s">
        <v>24</v>
      </c>
      <c r="C19" s="99">
        <v>360</v>
      </c>
      <c r="D19" s="99">
        <v>80</v>
      </c>
      <c r="E19" s="106">
        <v>250</v>
      </c>
      <c r="F19" s="99">
        <v>300</v>
      </c>
      <c r="G19" s="99">
        <v>350</v>
      </c>
      <c r="H19" s="99">
        <v>350</v>
      </c>
      <c r="I19" s="99">
        <v>330</v>
      </c>
      <c r="J19" s="99">
        <v>350</v>
      </c>
      <c r="K19" s="99">
        <v>180</v>
      </c>
      <c r="L19" s="99">
        <v>50</v>
      </c>
      <c r="M19" s="99">
        <v>50</v>
      </c>
      <c r="N19" s="99">
        <v>60</v>
      </c>
      <c r="O19" s="99">
        <v>60</v>
      </c>
      <c r="P19" s="99">
        <v>160</v>
      </c>
    </row>
    <row r="20" spans="1:18" x14ac:dyDescent="0.2">
      <c r="A20" s="99">
        <f t="shared" si="0"/>
        <v>13</v>
      </c>
      <c r="B20" s="100" t="s">
        <v>26</v>
      </c>
      <c r="C20" s="99">
        <v>360</v>
      </c>
      <c r="D20" s="99">
        <v>100</v>
      </c>
      <c r="E20" s="106">
        <v>150</v>
      </c>
      <c r="F20" s="99">
        <v>250</v>
      </c>
      <c r="G20" s="99">
        <v>300</v>
      </c>
      <c r="H20" s="99">
        <v>350</v>
      </c>
      <c r="I20" s="99">
        <v>350</v>
      </c>
      <c r="J20" s="99">
        <v>140</v>
      </c>
      <c r="K20" s="99">
        <v>150</v>
      </c>
      <c r="L20" s="99">
        <v>130</v>
      </c>
      <c r="M20" s="99">
        <v>50</v>
      </c>
      <c r="N20" s="99">
        <v>0</v>
      </c>
      <c r="O20" s="99">
        <v>0</v>
      </c>
      <c r="P20" s="99">
        <v>80</v>
      </c>
    </row>
    <row r="21" spans="1:18" x14ac:dyDescent="0.2">
      <c r="A21" s="99">
        <f t="shared" si="0"/>
        <v>14</v>
      </c>
      <c r="B21" s="100" t="s">
        <v>27</v>
      </c>
      <c r="C21" s="99">
        <v>600</v>
      </c>
      <c r="D21" s="99">
        <v>200</v>
      </c>
      <c r="E21" s="106">
        <v>300</v>
      </c>
      <c r="F21" s="99">
        <v>380</v>
      </c>
      <c r="G21" s="99">
        <v>380</v>
      </c>
      <c r="H21" s="99">
        <v>400</v>
      </c>
      <c r="I21" s="99">
        <v>350</v>
      </c>
      <c r="J21" s="99">
        <v>300</v>
      </c>
      <c r="K21" s="99">
        <v>250</v>
      </c>
      <c r="L21" s="99">
        <v>200</v>
      </c>
      <c r="M21" s="99">
        <v>130</v>
      </c>
      <c r="N21" s="99">
        <v>120</v>
      </c>
      <c r="O21" s="99">
        <v>120</v>
      </c>
      <c r="P21" s="99">
        <v>140</v>
      </c>
    </row>
    <row r="22" spans="1:18" x14ac:dyDescent="0.2">
      <c r="A22" s="99">
        <f t="shared" si="0"/>
        <v>15</v>
      </c>
      <c r="B22" s="100" t="s">
        <v>28</v>
      </c>
      <c r="C22" s="99">
        <v>1000</v>
      </c>
      <c r="D22" s="99">
        <v>150</v>
      </c>
      <c r="E22" s="106">
        <v>1000</v>
      </c>
      <c r="F22" s="99">
        <v>1000</v>
      </c>
      <c r="G22" s="99">
        <v>1000</v>
      </c>
      <c r="H22" s="99">
        <v>1000</v>
      </c>
      <c r="I22" s="99">
        <v>950</v>
      </c>
      <c r="J22" s="99">
        <v>750</v>
      </c>
      <c r="K22" s="99">
        <v>550</v>
      </c>
      <c r="L22" s="99">
        <v>200</v>
      </c>
      <c r="M22" s="99">
        <v>150</v>
      </c>
      <c r="N22" s="99">
        <v>100</v>
      </c>
      <c r="O22" s="99">
        <v>100</v>
      </c>
      <c r="P22" s="99">
        <v>100</v>
      </c>
    </row>
    <row r="23" spans="1:18" x14ac:dyDescent="0.2">
      <c r="A23" s="99">
        <v>16</v>
      </c>
      <c r="B23" s="100" t="s">
        <v>56</v>
      </c>
      <c r="C23" s="99">
        <v>500</v>
      </c>
      <c r="D23" s="99">
        <v>0</v>
      </c>
      <c r="E23" s="106">
        <v>500</v>
      </c>
      <c r="F23" s="99">
        <v>500</v>
      </c>
      <c r="G23" s="99">
        <v>500</v>
      </c>
      <c r="H23" s="99">
        <v>500</v>
      </c>
      <c r="I23" s="99">
        <v>400</v>
      </c>
      <c r="J23" s="99">
        <v>300</v>
      </c>
      <c r="K23" s="99">
        <v>150</v>
      </c>
      <c r="L23" s="99">
        <v>50</v>
      </c>
      <c r="M23" s="99">
        <v>0</v>
      </c>
      <c r="N23" s="99">
        <v>0</v>
      </c>
      <c r="O23" s="99">
        <v>0</v>
      </c>
      <c r="P23" s="99">
        <v>0</v>
      </c>
    </row>
    <row r="24" spans="1:18" ht="13.5" thickBot="1" x14ac:dyDescent="0.25">
      <c r="A24" s="99">
        <v>17</v>
      </c>
      <c r="B24" s="99" t="s">
        <v>30</v>
      </c>
      <c r="C24" s="99">
        <v>650</v>
      </c>
      <c r="D24" s="99">
        <v>0</v>
      </c>
      <c r="E24" s="106">
        <v>650</v>
      </c>
      <c r="F24" s="99">
        <v>650</v>
      </c>
      <c r="G24" s="99">
        <v>650</v>
      </c>
      <c r="H24" s="99">
        <v>650</v>
      </c>
      <c r="I24" s="99">
        <v>600</v>
      </c>
      <c r="J24" s="99">
        <v>600</v>
      </c>
      <c r="K24" s="99">
        <v>330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</row>
    <row r="25" spans="1:18" ht="13.5" thickBot="1" x14ac:dyDescent="0.25">
      <c r="C25" s="108">
        <f t="shared" ref="C25:P25" si="1">SUM(C8:C24)</f>
        <v>38220</v>
      </c>
      <c r="D25" s="109">
        <f t="shared" si="1"/>
        <v>2800</v>
      </c>
      <c r="E25" s="109">
        <f t="shared" si="1"/>
        <v>20800</v>
      </c>
      <c r="F25" s="109">
        <f t="shared" si="1"/>
        <v>28830</v>
      </c>
      <c r="G25" s="109">
        <f t="shared" si="1"/>
        <v>32630</v>
      </c>
      <c r="H25" s="109">
        <f t="shared" si="1"/>
        <v>33100</v>
      </c>
      <c r="I25" s="109">
        <f t="shared" si="1"/>
        <v>28370</v>
      </c>
      <c r="J25" s="109">
        <f t="shared" si="1"/>
        <v>22400</v>
      </c>
      <c r="K25" s="109">
        <f t="shared" si="1"/>
        <v>16950</v>
      </c>
      <c r="L25" s="109">
        <f t="shared" si="1"/>
        <v>9150</v>
      </c>
      <c r="M25" s="109">
        <f t="shared" si="1"/>
        <v>6150</v>
      </c>
      <c r="N25" s="109">
        <f t="shared" si="1"/>
        <v>4500</v>
      </c>
      <c r="O25" s="109">
        <f t="shared" si="1"/>
        <v>3840</v>
      </c>
      <c r="P25" s="109">
        <f t="shared" si="1"/>
        <v>4940</v>
      </c>
    </row>
    <row r="26" spans="1:18" x14ac:dyDescent="0.2">
      <c r="B26" s="110" t="s">
        <v>57</v>
      </c>
      <c r="C26" s="111"/>
      <c r="D26" s="112">
        <f t="shared" ref="D26:P26" si="2">+D25/$C$25</f>
        <v>7.3260073260073263E-2</v>
      </c>
      <c r="E26" s="112">
        <f t="shared" si="2"/>
        <v>0.54421768707482998</v>
      </c>
      <c r="F26" s="112">
        <f t="shared" si="2"/>
        <v>0.7543171114599686</v>
      </c>
      <c r="G26" s="112">
        <f t="shared" si="2"/>
        <v>0.8537414965986394</v>
      </c>
      <c r="H26" s="112">
        <f t="shared" si="2"/>
        <v>0.86603872318158037</v>
      </c>
      <c r="I26" s="112">
        <f t="shared" si="2"/>
        <v>0.74228152799581371</v>
      </c>
      <c r="J26" s="112">
        <f t="shared" si="2"/>
        <v>0.58608058608058611</v>
      </c>
      <c r="K26" s="112">
        <f t="shared" si="2"/>
        <v>0.44348508634222922</v>
      </c>
      <c r="L26" s="112">
        <f t="shared" si="2"/>
        <v>0.23940345368916799</v>
      </c>
      <c r="M26" s="112">
        <f t="shared" si="2"/>
        <v>0.1609105180533752</v>
      </c>
      <c r="N26" s="112">
        <f t="shared" si="2"/>
        <v>0.11773940345368916</v>
      </c>
      <c r="O26" s="112">
        <f t="shared" si="2"/>
        <v>0.10047095761381476</v>
      </c>
      <c r="P26" s="112">
        <f t="shared" si="2"/>
        <v>0.12925170068027211</v>
      </c>
    </row>
    <row r="27" spans="1:18" x14ac:dyDescent="0.2">
      <c r="R27" s="113"/>
    </row>
    <row r="28" spans="1:18" x14ac:dyDescent="0.2">
      <c r="B28" s="100" t="s">
        <v>34</v>
      </c>
      <c r="D28" s="106"/>
      <c r="E28" s="109">
        <v>8210</v>
      </c>
      <c r="F28" s="109">
        <v>18060</v>
      </c>
      <c r="G28" s="109">
        <v>26030</v>
      </c>
      <c r="H28" s="109">
        <v>25580</v>
      </c>
      <c r="I28" s="109">
        <v>22950</v>
      </c>
      <c r="J28" s="109">
        <v>18390</v>
      </c>
      <c r="K28" s="109">
        <v>12780</v>
      </c>
      <c r="L28" s="109">
        <v>7120</v>
      </c>
      <c r="M28" s="109">
        <v>3680</v>
      </c>
      <c r="N28" s="109">
        <v>2210</v>
      </c>
      <c r="O28" s="109">
        <v>2750</v>
      </c>
      <c r="P28" s="109">
        <v>18470</v>
      </c>
    </row>
    <row r="29" spans="1:18" x14ac:dyDescent="0.2">
      <c r="B29" s="100" t="s">
        <v>58</v>
      </c>
      <c r="E29" s="114">
        <f t="shared" ref="E29:P29" si="3">(E25-E28)/E28</f>
        <v>1.5334957369062119</v>
      </c>
      <c r="F29" s="114">
        <f t="shared" si="3"/>
        <v>0.59634551495016608</v>
      </c>
      <c r="G29" s="114">
        <f t="shared" si="3"/>
        <v>0.25355359200922012</v>
      </c>
      <c r="H29" s="114">
        <f t="shared" si="3"/>
        <v>0.2939796716184519</v>
      </c>
      <c r="I29" s="114">
        <f t="shared" si="3"/>
        <v>0.23616557734204793</v>
      </c>
      <c r="J29" s="114">
        <f t="shared" si="3"/>
        <v>0.21805328983143013</v>
      </c>
      <c r="K29" s="114">
        <f t="shared" si="3"/>
        <v>0.32629107981220656</v>
      </c>
      <c r="L29" s="114">
        <f t="shared" si="3"/>
        <v>0.2851123595505618</v>
      </c>
      <c r="M29" s="114">
        <f t="shared" si="3"/>
        <v>0.67119565217391308</v>
      </c>
      <c r="N29" s="114">
        <f t="shared" si="3"/>
        <v>1.0361990950226245</v>
      </c>
      <c r="O29" s="114">
        <f t="shared" si="3"/>
        <v>0.39636363636363636</v>
      </c>
      <c r="P29" s="114">
        <f t="shared" si="3"/>
        <v>-0.73253925284244725</v>
      </c>
      <c r="Q29" s="115"/>
      <c r="R29" s="115"/>
    </row>
    <row r="30" spans="1:18" x14ac:dyDescent="0.2">
      <c r="B30" s="100" t="s">
        <v>34</v>
      </c>
      <c r="D30" s="106"/>
      <c r="E30" s="109">
        <v>8210</v>
      </c>
      <c r="F30" s="109">
        <v>18060</v>
      </c>
      <c r="G30" s="109">
        <v>26030</v>
      </c>
      <c r="H30" s="109">
        <v>25580</v>
      </c>
      <c r="I30" s="109">
        <v>22950</v>
      </c>
      <c r="J30" s="109">
        <v>18390</v>
      </c>
      <c r="K30" s="109">
        <v>12780</v>
      </c>
      <c r="L30" s="109">
        <v>7120</v>
      </c>
      <c r="M30" s="109">
        <v>3680</v>
      </c>
      <c r="N30" s="109">
        <v>2210</v>
      </c>
      <c r="O30" s="109">
        <v>2750</v>
      </c>
      <c r="P30" s="109">
        <v>18470</v>
      </c>
    </row>
    <row r="31" spans="1:18" x14ac:dyDescent="0.2">
      <c r="B31" s="116" t="s">
        <v>35</v>
      </c>
      <c r="E31" s="106">
        <v>23400</v>
      </c>
      <c r="F31" s="106">
        <v>32400</v>
      </c>
      <c r="G31" s="106">
        <v>33200</v>
      </c>
      <c r="H31" s="106">
        <v>31500</v>
      </c>
      <c r="I31" s="106">
        <v>28000</v>
      </c>
      <c r="J31" s="106">
        <v>23200</v>
      </c>
      <c r="K31" s="106">
        <v>15800</v>
      </c>
      <c r="L31" s="106">
        <v>9600</v>
      </c>
      <c r="M31" s="106">
        <v>6800</v>
      </c>
      <c r="N31" s="106">
        <v>4200</v>
      </c>
      <c r="O31" s="106">
        <v>4100</v>
      </c>
      <c r="P31" s="106">
        <v>4200</v>
      </c>
    </row>
    <row r="32" spans="1:18" x14ac:dyDescent="0.2">
      <c r="B32" s="116" t="s">
        <v>36</v>
      </c>
      <c r="E32" s="106">
        <v>11800</v>
      </c>
      <c r="F32" s="106">
        <v>18200</v>
      </c>
      <c r="G32" s="106">
        <v>29600</v>
      </c>
      <c r="H32" s="106">
        <v>30100</v>
      </c>
      <c r="I32" s="106">
        <v>26600</v>
      </c>
      <c r="J32" s="106">
        <v>21400</v>
      </c>
      <c r="K32" s="106">
        <v>13800</v>
      </c>
      <c r="L32" s="106">
        <v>9100</v>
      </c>
      <c r="M32" s="106">
        <v>5600</v>
      </c>
      <c r="N32" s="106">
        <v>3700</v>
      </c>
      <c r="O32" s="106">
        <v>3100</v>
      </c>
      <c r="P32" s="106">
        <v>3000</v>
      </c>
    </row>
    <row r="33" spans="2:16" x14ac:dyDescent="0.2">
      <c r="B33" s="116" t="s">
        <v>37</v>
      </c>
      <c r="C33" s="99" t="s">
        <v>38</v>
      </c>
      <c r="E33" s="109">
        <v>4450</v>
      </c>
      <c r="F33" s="109">
        <v>16490</v>
      </c>
      <c r="G33" s="109">
        <v>28220</v>
      </c>
      <c r="H33" s="109">
        <v>29830</v>
      </c>
      <c r="I33" s="109">
        <v>27430</v>
      </c>
      <c r="J33" s="109">
        <v>23440</v>
      </c>
      <c r="K33" s="109">
        <v>15730</v>
      </c>
      <c r="L33" s="109">
        <v>9980</v>
      </c>
      <c r="M33" s="109">
        <v>6950</v>
      </c>
      <c r="N33" s="109">
        <v>5280</v>
      </c>
      <c r="O33" s="109">
        <v>5360</v>
      </c>
      <c r="P33" s="109">
        <v>8360</v>
      </c>
    </row>
    <row r="34" spans="2:16" x14ac:dyDescent="0.2">
      <c r="B34" s="116" t="s">
        <v>39</v>
      </c>
      <c r="E34" s="106">
        <v>23140</v>
      </c>
      <c r="F34" s="106">
        <v>29010</v>
      </c>
      <c r="G34" s="106">
        <v>37570</v>
      </c>
      <c r="H34" s="106">
        <v>37270</v>
      </c>
      <c r="I34" s="106">
        <v>33300</v>
      </c>
      <c r="J34" s="106">
        <v>28330</v>
      </c>
      <c r="K34" s="106">
        <v>20880</v>
      </c>
      <c r="L34" s="106">
        <v>14675</v>
      </c>
      <c r="M34" s="106">
        <v>10810</v>
      </c>
      <c r="N34" s="106">
        <v>8905</v>
      </c>
      <c r="O34" s="106">
        <v>7940</v>
      </c>
      <c r="P34" s="106">
        <v>7515</v>
      </c>
    </row>
    <row r="35" spans="2:16" x14ac:dyDescent="0.2">
      <c r="B35" s="116" t="s">
        <v>40</v>
      </c>
      <c r="E35" s="106">
        <v>10040</v>
      </c>
      <c r="F35" s="106">
        <v>12950</v>
      </c>
      <c r="G35" s="106">
        <v>15345</v>
      </c>
      <c r="H35" s="106">
        <v>16060</v>
      </c>
      <c r="I35" s="106">
        <v>14515</v>
      </c>
      <c r="J35" s="106">
        <v>10135</v>
      </c>
      <c r="K35" s="106">
        <v>7225</v>
      </c>
      <c r="L35" s="106">
        <v>4710</v>
      </c>
      <c r="M35" s="106">
        <v>2895</v>
      </c>
      <c r="N35" s="106">
        <v>2060</v>
      </c>
      <c r="O35" s="106">
        <v>2110</v>
      </c>
      <c r="P35" s="106">
        <v>2800</v>
      </c>
    </row>
    <row r="36" spans="2:16" x14ac:dyDescent="0.2">
      <c r="B36" s="116" t="s">
        <v>41</v>
      </c>
      <c r="E36" s="106">
        <v>20800</v>
      </c>
      <c r="F36" s="106">
        <v>28830</v>
      </c>
      <c r="G36" s="106">
        <v>32630</v>
      </c>
      <c r="H36" s="106">
        <v>33100</v>
      </c>
      <c r="I36" s="106">
        <v>28370</v>
      </c>
      <c r="J36" s="106">
        <v>22400</v>
      </c>
      <c r="K36" s="106">
        <v>16950</v>
      </c>
      <c r="L36" s="106">
        <v>9150</v>
      </c>
      <c r="M36" s="106">
        <v>6150</v>
      </c>
      <c r="N36" s="106">
        <v>4500</v>
      </c>
      <c r="O36" s="106">
        <v>3840</v>
      </c>
      <c r="P36" s="106">
        <v>4940</v>
      </c>
    </row>
    <row r="37" spans="2:16" x14ac:dyDescent="0.2"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rightToLeft="1" zoomScale="160" zoomScaleNormal="160" workbookViewId="0">
      <pane xSplit="2" ySplit="1" topLeftCell="C39" activePane="bottomRight" state="frozen"/>
      <selection pane="topRight" activeCell="C1" sqref="C1"/>
      <selection pane="bottomLeft" activeCell="A2" sqref="A2"/>
      <selection pane="bottomRight" activeCell="E57" sqref="E57"/>
    </sheetView>
  </sheetViews>
  <sheetFormatPr defaultRowHeight="12.75" x14ac:dyDescent="0.2"/>
  <cols>
    <col min="1" max="1" width="17.42578125" style="180" customWidth="1"/>
    <col min="2" max="11" width="9.140625" style="180" customWidth="1"/>
    <col min="12" max="12" width="7" style="180" bestFit="1" customWidth="1"/>
    <col min="13" max="16384" width="9.140625" style="180"/>
  </cols>
  <sheetData>
    <row r="1" spans="1:18" x14ac:dyDescent="0.2">
      <c r="A1" s="176"/>
      <c r="B1" s="176" t="s">
        <v>0</v>
      </c>
      <c r="C1" s="177">
        <v>40513</v>
      </c>
      <c r="D1" s="178" t="s">
        <v>1</v>
      </c>
      <c r="E1" s="179" t="s">
        <v>2</v>
      </c>
      <c r="F1" s="179" t="s">
        <v>3</v>
      </c>
      <c r="G1" s="179" t="s">
        <v>4</v>
      </c>
      <c r="H1" s="179" t="s">
        <v>5</v>
      </c>
      <c r="I1" s="179" t="s">
        <v>6</v>
      </c>
      <c r="J1" s="179" t="s">
        <v>7</v>
      </c>
      <c r="K1" s="179" t="s">
        <v>8</v>
      </c>
      <c r="L1" s="179" t="s">
        <v>9</v>
      </c>
      <c r="M1" s="179" t="s">
        <v>10</v>
      </c>
      <c r="N1" s="179" t="s">
        <v>11</v>
      </c>
      <c r="O1" s="179" t="s">
        <v>12</v>
      </c>
    </row>
    <row r="2" spans="1:18" x14ac:dyDescent="0.2">
      <c r="A2" s="181"/>
      <c r="B2" s="181"/>
      <c r="C2" s="181"/>
      <c r="D2" s="181"/>
      <c r="E2" s="182"/>
      <c r="F2" s="183"/>
      <c r="G2" s="182"/>
      <c r="H2" s="184"/>
      <c r="I2" s="181"/>
      <c r="J2" s="181"/>
      <c r="K2" s="181"/>
      <c r="L2" s="181"/>
      <c r="M2" s="181"/>
      <c r="N2" s="181"/>
      <c r="O2" s="181"/>
    </row>
    <row r="3" spans="1:18" x14ac:dyDescent="0.2">
      <c r="A3" s="185" t="s">
        <v>13</v>
      </c>
      <c r="B3" s="186">
        <v>5000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Q3" s="187"/>
      <c r="R3" s="187"/>
    </row>
    <row r="4" spans="1:18" x14ac:dyDescent="0.2">
      <c r="A4" s="185" t="s">
        <v>14</v>
      </c>
      <c r="B4" s="186">
        <v>7500</v>
      </c>
      <c r="C4" s="186">
        <v>800</v>
      </c>
      <c r="D4" s="186">
        <v>1500</v>
      </c>
      <c r="E4" s="186">
        <v>1600</v>
      </c>
      <c r="F4" s="186">
        <v>1600</v>
      </c>
      <c r="G4" s="186">
        <v>1500</v>
      </c>
      <c r="H4" s="186">
        <v>1250</v>
      </c>
      <c r="I4" s="186">
        <v>970</v>
      </c>
      <c r="J4" s="186">
        <v>500</v>
      </c>
      <c r="K4" s="186">
        <v>350</v>
      </c>
      <c r="L4" s="186">
        <v>300</v>
      </c>
      <c r="M4" s="186">
        <v>270</v>
      </c>
      <c r="N4" s="186">
        <v>250</v>
      </c>
      <c r="O4" s="186">
        <v>200</v>
      </c>
      <c r="P4" s="193"/>
      <c r="Q4" s="193"/>
    </row>
    <row r="5" spans="1:18" x14ac:dyDescent="0.2">
      <c r="A5" s="185" t="s">
        <v>15</v>
      </c>
      <c r="B5" s="186">
        <v>5000</v>
      </c>
      <c r="C5" s="186">
        <v>500</v>
      </c>
      <c r="D5" s="186">
        <v>1000</v>
      </c>
      <c r="E5" s="186">
        <v>1600</v>
      </c>
      <c r="F5" s="186">
        <v>2350</v>
      </c>
      <c r="G5" s="186">
        <v>3000</v>
      </c>
      <c r="H5" s="186">
        <v>2550</v>
      </c>
      <c r="I5" s="186">
        <v>1810</v>
      </c>
      <c r="J5" s="186">
        <v>760</v>
      </c>
      <c r="K5" s="186">
        <v>230</v>
      </c>
      <c r="L5" s="186">
        <v>150</v>
      </c>
      <c r="M5" s="186">
        <v>140</v>
      </c>
      <c r="N5" s="186">
        <v>100</v>
      </c>
      <c r="O5" s="186">
        <v>300</v>
      </c>
      <c r="P5" s="193"/>
      <c r="Q5" s="193"/>
      <c r="R5" s="188"/>
    </row>
    <row r="6" spans="1:18" x14ac:dyDescent="0.2">
      <c r="A6" s="185" t="s">
        <v>16</v>
      </c>
      <c r="B6" s="186">
        <v>1600</v>
      </c>
      <c r="C6" s="186">
        <v>1300</v>
      </c>
      <c r="D6" s="186">
        <v>1400</v>
      </c>
      <c r="E6" s="186">
        <v>1400</v>
      </c>
      <c r="F6" s="186">
        <v>1400</v>
      </c>
      <c r="G6" s="186">
        <v>1450</v>
      </c>
      <c r="H6" s="186">
        <v>1100</v>
      </c>
      <c r="I6" s="186">
        <v>500</v>
      </c>
      <c r="J6" s="186">
        <v>530</v>
      </c>
      <c r="K6" s="186">
        <v>620</v>
      </c>
      <c r="L6" s="186">
        <v>550</v>
      </c>
      <c r="M6" s="186">
        <v>600</v>
      </c>
      <c r="N6" s="186">
        <v>880</v>
      </c>
      <c r="O6" s="186">
        <v>880</v>
      </c>
      <c r="P6" s="193"/>
      <c r="Q6" s="193"/>
    </row>
    <row r="7" spans="1:18" x14ac:dyDescent="0.2">
      <c r="A7" s="185" t="s">
        <v>17</v>
      </c>
      <c r="B7" s="186">
        <v>3800</v>
      </c>
      <c r="C7" s="186">
        <v>1400</v>
      </c>
      <c r="D7" s="186">
        <v>2000</v>
      </c>
      <c r="E7" s="186">
        <v>2000</v>
      </c>
      <c r="F7" s="186">
        <v>2000</v>
      </c>
      <c r="G7" s="186">
        <v>1950</v>
      </c>
      <c r="H7" s="186">
        <v>1900</v>
      </c>
      <c r="I7" s="186">
        <v>1850</v>
      </c>
      <c r="J7" s="186">
        <v>1050</v>
      </c>
      <c r="K7" s="186">
        <v>250</v>
      </c>
      <c r="L7" s="186">
        <v>0</v>
      </c>
      <c r="M7" s="186">
        <v>0</v>
      </c>
      <c r="N7" s="186">
        <v>0</v>
      </c>
      <c r="O7" s="186">
        <v>0</v>
      </c>
      <c r="P7" s="193"/>
      <c r="Q7" s="193"/>
    </row>
    <row r="8" spans="1:18" x14ac:dyDescent="0.2">
      <c r="A8" s="185" t="s">
        <v>18</v>
      </c>
      <c r="B8" s="186">
        <v>300</v>
      </c>
      <c r="C8" s="186"/>
      <c r="D8" s="186"/>
      <c r="E8" s="186"/>
      <c r="F8" s="186"/>
      <c r="G8" s="186"/>
      <c r="H8" s="189"/>
      <c r="I8" s="186"/>
      <c r="J8" s="186"/>
      <c r="K8" s="186"/>
      <c r="L8" s="186"/>
      <c r="M8" s="186"/>
      <c r="N8" s="186"/>
      <c r="O8" s="186"/>
      <c r="P8" s="193"/>
      <c r="Q8" s="193"/>
    </row>
    <row r="9" spans="1:18" x14ac:dyDescent="0.2">
      <c r="A9" s="185" t="s">
        <v>19</v>
      </c>
      <c r="B9" s="186">
        <v>840</v>
      </c>
      <c r="C9" s="186"/>
      <c r="D9" s="186">
        <v>201</v>
      </c>
      <c r="E9" s="186">
        <v>186</v>
      </c>
      <c r="F9" s="186">
        <v>191</v>
      </c>
      <c r="G9" s="186">
        <v>182</v>
      </c>
      <c r="H9" s="186">
        <v>81</v>
      </c>
      <c r="I9" s="186">
        <v>0</v>
      </c>
      <c r="J9" s="186">
        <v>0</v>
      </c>
      <c r="K9" s="186">
        <v>0</v>
      </c>
      <c r="L9" s="186"/>
      <c r="M9" s="186"/>
      <c r="N9" s="186"/>
      <c r="O9" s="186">
        <v>145</v>
      </c>
      <c r="P9" s="193"/>
      <c r="Q9" s="193"/>
    </row>
    <row r="10" spans="1:18" x14ac:dyDescent="0.2">
      <c r="A10" s="185" t="s">
        <v>20</v>
      </c>
      <c r="B10" s="186">
        <v>300</v>
      </c>
      <c r="C10" s="186">
        <v>50</v>
      </c>
      <c r="D10" s="186">
        <v>50</v>
      </c>
      <c r="E10" s="186">
        <v>50</v>
      </c>
      <c r="F10" s="186">
        <v>150</v>
      </c>
      <c r="G10" s="186">
        <v>100</v>
      </c>
      <c r="H10" s="186">
        <v>250</v>
      </c>
      <c r="I10" s="186">
        <v>150</v>
      </c>
      <c r="J10" s="186">
        <v>125</v>
      </c>
      <c r="K10" s="186">
        <v>210</v>
      </c>
      <c r="L10" s="186">
        <v>120</v>
      </c>
      <c r="M10" s="186">
        <v>75</v>
      </c>
      <c r="N10" s="186">
        <v>40</v>
      </c>
      <c r="O10" s="186">
        <v>35</v>
      </c>
      <c r="P10" s="193"/>
      <c r="Q10" s="193"/>
    </row>
    <row r="11" spans="1:18" x14ac:dyDescent="0.2">
      <c r="A11" s="185" t="s">
        <v>21</v>
      </c>
      <c r="B11" s="186">
        <v>1200</v>
      </c>
      <c r="C11" s="186">
        <v>430</v>
      </c>
      <c r="D11" s="190">
        <v>500</v>
      </c>
      <c r="E11" s="190">
        <v>500</v>
      </c>
      <c r="F11" s="190">
        <v>500</v>
      </c>
      <c r="G11" s="190">
        <v>500</v>
      </c>
      <c r="H11" s="186">
        <v>450</v>
      </c>
      <c r="I11" s="186">
        <v>430</v>
      </c>
      <c r="J11" s="186">
        <v>320</v>
      </c>
      <c r="K11" s="186">
        <v>250</v>
      </c>
      <c r="L11" s="186">
        <v>235</v>
      </c>
      <c r="M11" s="186">
        <v>195</v>
      </c>
      <c r="N11" s="191">
        <v>180</v>
      </c>
      <c r="O11" s="192">
        <v>180</v>
      </c>
      <c r="P11" s="193"/>
      <c r="Q11" s="193"/>
    </row>
    <row r="12" spans="1:18" x14ac:dyDescent="0.2">
      <c r="A12" s="185" t="s">
        <v>22</v>
      </c>
      <c r="B12" s="186">
        <v>4300</v>
      </c>
      <c r="C12" s="186">
        <v>1720</v>
      </c>
      <c r="D12" s="186">
        <v>2338</v>
      </c>
      <c r="E12" s="186">
        <v>2735</v>
      </c>
      <c r="F12" s="186">
        <v>3000</v>
      </c>
      <c r="G12" s="186">
        <v>3250</v>
      </c>
      <c r="H12" s="186">
        <v>2990</v>
      </c>
      <c r="I12" s="186">
        <v>2535</v>
      </c>
      <c r="J12" s="186">
        <v>1650</v>
      </c>
      <c r="K12" s="186">
        <v>839</v>
      </c>
      <c r="L12" s="186">
        <v>545</v>
      </c>
      <c r="M12" s="186">
        <v>689</v>
      </c>
      <c r="N12" s="186">
        <v>995</v>
      </c>
      <c r="O12" s="186">
        <v>955</v>
      </c>
      <c r="P12" s="193"/>
      <c r="Q12" s="193"/>
    </row>
    <row r="13" spans="1:18" x14ac:dyDescent="0.2">
      <c r="A13" s="185" t="s">
        <v>23</v>
      </c>
      <c r="B13" s="186">
        <v>6500</v>
      </c>
      <c r="C13" s="186"/>
      <c r="D13" s="186"/>
      <c r="E13" s="186">
        <v>5000</v>
      </c>
      <c r="F13" s="186">
        <v>5000</v>
      </c>
      <c r="G13" s="186">
        <v>6000</v>
      </c>
      <c r="H13" s="186"/>
      <c r="I13" s="186"/>
      <c r="J13" s="186"/>
      <c r="K13" s="186"/>
      <c r="L13" s="186"/>
      <c r="M13" s="186"/>
      <c r="N13" s="186"/>
      <c r="O13" s="186"/>
      <c r="P13" s="193"/>
      <c r="Q13" s="193"/>
    </row>
    <row r="14" spans="1:18" x14ac:dyDescent="0.2">
      <c r="A14" s="185" t="s">
        <v>24</v>
      </c>
      <c r="B14" s="186">
        <v>360</v>
      </c>
      <c r="C14" s="186">
        <v>32</v>
      </c>
      <c r="D14" s="186">
        <v>103</v>
      </c>
      <c r="E14" s="186">
        <v>184</v>
      </c>
      <c r="F14" s="186">
        <v>236</v>
      </c>
      <c r="G14" s="186">
        <v>292</v>
      </c>
      <c r="H14" s="186">
        <v>292</v>
      </c>
      <c r="I14" s="186">
        <v>292</v>
      </c>
      <c r="J14" s="186">
        <v>136</v>
      </c>
      <c r="K14" s="186">
        <v>71</v>
      </c>
      <c r="L14" s="186">
        <v>71</v>
      </c>
      <c r="M14" s="186">
        <v>71</v>
      </c>
      <c r="N14" s="186">
        <v>71</v>
      </c>
      <c r="O14" s="186">
        <v>71</v>
      </c>
      <c r="P14" s="193"/>
      <c r="Q14" s="193"/>
    </row>
    <row r="15" spans="1:18" x14ac:dyDescent="0.2">
      <c r="A15" s="185" t="s">
        <v>25</v>
      </c>
      <c r="B15" s="186">
        <v>450</v>
      </c>
      <c r="C15" s="186">
        <v>286</v>
      </c>
      <c r="D15" s="186">
        <v>360</v>
      </c>
      <c r="E15" s="186">
        <v>438</v>
      </c>
      <c r="F15" s="186">
        <v>450</v>
      </c>
      <c r="G15" s="186">
        <v>454</v>
      </c>
      <c r="H15" s="186">
        <v>356</v>
      </c>
      <c r="I15" s="186">
        <v>276</v>
      </c>
      <c r="J15" s="186">
        <v>282</v>
      </c>
      <c r="K15" s="186">
        <v>283</v>
      </c>
      <c r="L15" s="186">
        <v>207</v>
      </c>
      <c r="M15" s="186">
        <v>167</v>
      </c>
      <c r="N15" s="186">
        <v>141</v>
      </c>
      <c r="O15" s="186">
        <v>163</v>
      </c>
      <c r="P15" s="193"/>
      <c r="Q15" s="193"/>
    </row>
    <row r="16" spans="1:18" x14ac:dyDescent="0.2">
      <c r="A16" s="185" t="s">
        <v>26</v>
      </c>
      <c r="B16" s="186">
        <v>360</v>
      </c>
      <c r="C16" s="186">
        <v>320</v>
      </c>
      <c r="D16" s="186">
        <v>330</v>
      </c>
      <c r="E16" s="186">
        <v>320</v>
      </c>
      <c r="F16" s="186">
        <v>320</v>
      </c>
      <c r="G16" s="186">
        <v>294</v>
      </c>
      <c r="H16" s="186">
        <v>298</v>
      </c>
      <c r="I16" s="186">
        <v>235</v>
      </c>
      <c r="J16" s="186">
        <v>320</v>
      </c>
      <c r="K16" s="186">
        <v>230</v>
      </c>
      <c r="L16" s="186">
        <v>254</v>
      </c>
      <c r="M16" s="186">
        <v>254</v>
      </c>
      <c r="N16" s="186">
        <v>254</v>
      </c>
      <c r="O16" s="186">
        <v>254</v>
      </c>
      <c r="P16" s="193"/>
      <c r="Q16" s="193"/>
    </row>
    <row r="17" spans="1:17" x14ac:dyDescent="0.2">
      <c r="A17" s="185" t="s">
        <v>27</v>
      </c>
      <c r="B17" s="186">
        <v>600</v>
      </c>
      <c r="C17" s="186">
        <v>300</v>
      </c>
      <c r="D17" s="186">
        <v>380</v>
      </c>
      <c r="E17" s="186">
        <v>380</v>
      </c>
      <c r="F17" s="186">
        <v>480</v>
      </c>
      <c r="G17" s="186">
        <v>480</v>
      </c>
      <c r="H17" s="186">
        <v>380</v>
      </c>
      <c r="I17" s="186">
        <v>320</v>
      </c>
      <c r="J17" s="186">
        <v>220</v>
      </c>
      <c r="K17" s="186">
        <v>190</v>
      </c>
      <c r="L17" s="186">
        <v>100</v>
      </c>
      <c r="M17" s="186">
        <v>100</v>
      </c>
      <c r="N17" s="186">
        <v>180</v>
      </c>
      <c r="O17" s="186">
        <v>150</v>
      </c>
      <c r="P17" s="193"/>
      <c r="Q17" s="193"/>
    </row>
    <row r="18" spans="1:17" x14ac:dyDescent="0.2">
      <c r="A18" s="185" t="s">
        <v>28</v>
      </c>
      <c r="B18" s="186">
        <v>2500</v>
      </c>
      <c r="C18" s="186">
        <v>1360</v>
      </c>
      <c r="D18" s="186">
        <v>1440</v>
      </c>
      <c r="E18" s="186">
        <v>1911</v>
      </c>
      <c r="F18" s="186">
        <v>1930</v>
      </c>
      <c r="G18" s="186">
        <v>2097</v>
      </c>
      <c r="H18" s="186">
        <v>1830</v>
      </c>
      <c r="I18" s="186">
        <v>1388</v>
      </c>
      <c r="J18" s="186">
        <v>790</v>
      </c>
      <c r="K18" s="186">
        <v>275</v>
      </c>
      <c r="L18" s="186">
        <v>260</v>
      </c>
      <c r="M18" s="186">
        <v>332</v>
      </c>
      <c r="N18" s="186">
        <v>732</v>
      </c>
      <c r="O18" s="186">
        <v>1110</v>
      </c>
      <c r="P18" s="193"/>
      <c r="Q18" s="193"/>
    </row>
    <row r="19" spans="1:17" x14ac:dyDescent="0.2">
      <c r="A19" s="185" t="s">
        <v>29</v>
      </c>
      <c r="B19" s="186">
        <v>600</v>
      </c>
      <c r="C19" s="186">
        <v>129</v>
      </c>
      <c r="D19" s="186">
        <v>192</v>
      </c>
      <c r="E19" s="186">
        <v>440</v>
      </c>
      <c r="F19" s="186">
        <v>450</v>
      </c>
      <c r="G19" s="186">
        <v>510</v>
      </c>
      <c r="H19" s="186">
        <v>510</v>
      </c>
      <c r="I19" s="186">
        <v>500</v>
      </c>
      <c r="J19" s="186">
        <v>370</v>
      </c>
      <c r="K19" s="186">
        <v>240</v>
      </c>
      <c r="L19" s="186">
        <v>183</v>
      </c>
      <c r="M19" s="186">
        <v>174</v>
      </c>
      <c r="N19" s="186">
        <v>170</v>
      </c>
      <c r="O19" s="186">
        <v>174</v>
      </c>
      <c r="P19" s="193"/>
      <c r="Q19" s="193"/>
    </row>
    <row r="20" spans="1:17" x14ac:dyDescent="0.2">
      <c r="A20" s="181" t="s">
        <v>30</v>
      </c>
      <c r="B20" s="186">
        <v>650</v>
      </c>
      <c r="C20" s="186">
        <v>200</v>
      </c>
      <c r="D20" s="186">
        <v>350</v>
      </c>
      <c r="E20" s="186">
        <v>350</v>
      </c>
      <c r="F20" s="186">
        <v>350</v>
      </c>
      <c r="G20" s="186">
        <v>300</v>
      </c>
      <c r="H20" s="186"/>
      <c r="I20" s="186">
        <v>0</v>
      </c>
      <c r="J20" s="186"/>
      <c r="K20" s="186"/>
      <c r="L20" s="186"/>
      <c r="M20" s="186"/>
      <c r="N20" s="186"/>
      <c r="O20" s="186">
        <v>0</v>
      </c>
      <c r="P20" s="193"/>
      <c r="Q20" s="193"/>
    </row>
    <row r="21" spans="1:17" x14ac:dyDescent="0.2">
      <c r="A21" s="194" t="s">
        <v>117</v>
      </c>
      <c r="B21" s="186">
        <v>500</v>
      </c>
      <c r="C21" s="186">
        <v>400</v>
      </c>
      <c r="D21" s="186">
        <v>400</v>
      </c>
      <c r="E21" s="186">
        <v>400</v>
      </c>
      <c r="F21" s="186">
        <v>400</v>
      </c>
      <c r="G21" s="186">
        <v>450</v>
      </c>
      <c r="H21" s="186">
        <v>460</v>
      </c>
      <c r="I21" s="186">
        <v>430</v>
      </c>
      <c r="J21" s="186">
        <v>336</v>
      </c>
      <c r="K21" s="186">
        <v>250</v>
      </c>
      <c r="L21" s="186">
        <v>220</v>
      </c>
      <c r="M21" s="186">
        <v>195</v>
      </c>
      <c r="N21" s="186">
        <v>195</v>
      </c>
      <c r="O21" s="186">
        <v>195</v>
      </c>
      <c r="P21" s="193"/>
      <c r="Q21" s="193"/>
    </row>
    <row r="22" spans="1:17" x14ac:dyDescent="0.2">
      <c r="A22" s="176" t="s">
        <v>127</v>
      </c>
      <c r="B22" s="195">
        <f>SUM(B3:B20)-B13</f>
        <v>35360</v>
      </c>
      <c r="C22" s="195">
        <f t="shared" ref="C22:O22" si="0">SUM(C3:C20)-C13</f>
        <v>8827</v>
      </c>
      <c r="D22" s="195">
        <f t="shared" si="0"/>
        <v>12144</v>
      </c>
      <c r="E22" s="195">
        <f t="shared" si="0"/>
        <v>14094</v>
      </c>
      <c r="F22" s="195">
        <f t="shared" si="0"/>
        <v>15407</v>
      </c>
      <c r="G22" s="195">
        <f t="shared" si="0"/>
        <v>16359</v>
      </c>
      <c r="H22" s="195">
        <f t="shared" si="0"/>
        <v>14237</v>
      </c>
      <c r="I22" s="195">
        <f t="shared" si="0"/>
        <v>11256</v>
      </c>
      <c r="J22" s="195">
        <f t="shared" si="0"/>
        <v>7053</v>
      </c>
      <c r="K22" s="195">
        <f t="shared" si="0"/>
        <v>4038</v>
      </c>
      <c r="L22" s="195">
        <f t="shared" si="0"/>
        <v>2975</v>
      </c>
      <c r="M22" s="195">
        <f t="shared" si="0"/>
        <v>3067</v>
      </c>
      <c r="N22" s="195">
        <f t="shared" si="0"/>
        <v>3993</v>
      </c>
      <c r="O22" s="195">
        <f t="shared" si="0"/>
        <v>4617</v>
      </c>
    </row>
    <row r="23" spans="1:17" x14ac:dyDescent="0.2">
      <c r="A23" s="176" t="s">
        <v>31</v>
      </c>
      <c r="B23" s="196"/>
      <c r="C23" s="197">
        <f t="shared" ref="C23:O23" si="1">+C22/$B22</f>
        <v>0.24963235294117647</v>
      </c>
      <c r="D23" s="197">
        <f t="shared" si="1"/>
        <v>0.34343891402714932</v>
      </c>
      <c r="E23" s="197">
        <f t="shared" si="1"/>
        <v>0.39858597285067876</v>
      </c>
      <c r="F23" s="197">
        <f t="shared" si="1"/>
        <v>0.43571832579185521</v>
      </c>
      <c r="G23" s="197">
        <f t="shared" si="1"/>
        <v>0.46264140271493215</v>
      </c>
      <c r="H23" s="197">
        <f t="shared" si="1"/>
        <v>0.40263009049773757</v>
      </c>
      <c r="I23" s="197">
        <f t="shared" si="1"/>
        <v>0.3183257918552036</v>
      </c>
      <c r="J23" s="197">
        <f t="shared" si="1"/>
        <v>0.19946266968325793</v>
      </c>
      <c r="K23" s="197">
        <f t="shared" si="1"/>
        <v>0.11419683257918552</v>
      </c>
      <c r="L23" s="197">
        <f t="shared" si="1"/>
        <v>8.4134615384615391E-2</v>
      </c>
      <c r="M23" s="197">
        <f t="shared" si="1"/>
        <v>8.6736425339366513E-2</v>
      </c>
      <c r="N23" s="197">
        <f t="shared" si="1"/>
        <v>0.11292420814479638</v>
      </c>
      <c r="O23" s="197">
        <f t="shared" si="1"/>
        <v>0.1305712669683258</v>
      </c>
    </row>
    <row r="24" spans="1:17" x14ac:dyDescent="0.2">
      <c r="A24" s="176" t="s">
        <v>32</v>
      </c>
      <c r="B24" s="196">
        <f>+B3+B4+B5+B6+B7+B8+B9+B10+B11+B12+B13+B16+B18+B20</f>
        <v>39850</v>
      </c>
      <c r="C24" s="198">
        <f t="shared" ref="C24:L24" si="2">+(C3+C4+C5+C6+C7+C8+C9+C10+C11+C12+C13+C16+C18+C20)/$B24</f>
        <v>0.20276035131744041</v>
      </c>
      <c r="D24" s="198">
        <f t="shared" si="2"/>
        <v>0.27877038895859474</v>
      </c>
      <c r="E24" s="198">
        <f t="shared" si="2"/>
        <v>0.44296110414052697</v>
      </c>
      <c r="F24" s="198">
        <f t="shared" si="2"/>
        <v>0.47154328732747802</v>
      </c>
      <c r="G24" s="198">
        <f t="shared" si="2"/>
        <v>0.51751568381430368</v>
      </c>
      <c r="H24" s="198">
        <f t="shared" si="2"/>
        <v>0.31867001254705146</v>
      </c>
      <c r="I24" s="198">
        <f t="shared" si="2"/>
        <v>0.24762860727728983</v>
      </c>
      <c r="J24" s="198">
        <f t="shared" si="2"/>
        <v>0.15169385194479298</v>
      </c>
      <c r="K24" s="198">
        <f t="shared" si="2"/>
        <v>8.1656210790464243E-2</v>
      </c>
      <c r="L24" s="198">
        <f t="shared" si="2"/>
        <v>6.0577164366373899E-2</v>
      </c>
      <c r="M24" s="198">
        <f>+(M3+M4+M5+M6+M7+M8+M9+M10+L11+M12+M13+M16+M18+M20)/$B24</f>
        <v>6.5119196988707648E-2</v>
      </c>
      <c r="N24" s="198">
        <f>+(N3+N4+N5+N6+N7+N8+N9+N10+M11+N12+N13+N16+N18+N20)/$B24</f>
        <v>8.6474278544542038E-2</v>
      </c>
      <c r="O24" s="198">
        <f>+(C3+C4+C5+C6+C7+C8+C9+C10+C11+C12+C13+C16+C18+C20)/$B24</f>
        <v>0.20276035131744041</v>
      </c>
    </row>
    <row r="25" spans="1:17" hidden="1" x14ac:dyDescent="0.2">
      <c r="A25" s="199"/>
      <c r="B25" s="196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  <row r="26" spans="1:17" hidden="1" x14ac:dyDescent="0.2">
      <c r="A26" s="199"/>
      <c r="B26" s="196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</row>
    <row r="27" spans="1:17" x14ac:dyDescent="0.2">
      <c r="A27" s="199" t="s">
        <v>33</v>
      </c>
      <c r="B27" s="196">
        <f>+B14+B15+B17+B19+B21</f>
        <v>2510</v>
      </c>
      <c r="C27" s="201">
        <f t="shared" ref="C27:N27" si="3">+(C14+C15+C17+C19)/$B27</f>
        <v>0.29760956175298803</v>
      </c>
      <c r="D27" s="201">
        <f t="shared" si="3"/>
        <v>0.41235059760956178</v>
      </c>
      <c r="E27" s="201">
        <f t="shared" si="3"/>
        <v>0.57450199203187247</v>
      </c>
      <c r="F27" s="201">
        <f t="shared" si="3"/>
        <v>0.64382470119521917</v>
      </c>
      <c r="G27" s="201">
        <f t="shared" si="3"/>
        <v>0.69163346613545817</v>
      </c>
      <c r="H27" s="201">
        <f t="shared" si="3"/>
        <v>0.61274900398406373</v>
      </c>
      <c r="I27" s="201">
        <f t="shared" si="3"/>
        <v>0.55298804780876498</v>
      </c>
      <c r="J27" s="201">
        <f t="shared" si="3"/>
        <v>0.40159362549800798</v>
      </c>
      <c r="K27" s="201">
        <f t="shared" si="3"/>
        <v>0.31235059760956174</v>
      </c>
      <c r="L27" s="201">
        <f t="shared" si="3"/>
        <v>0.22350597609561754</v>
      </c>
      <c r="M27" s="201">
        <f t="shared" si="3"/>
        <v>0.20398406374501993</v>
      </c>
      <c r="N27" s="201">
        <f t="shared" si="3"/>
        <v>0.22390438247011951</v>
      </c>
      <c r="O27" s="201">
        <f>+(C14+C15+C17+C19)/$B27</f>
        <v>0.29760956175298803</v>
      </c>
    </row>
    <row r="28" spans="1:17" hidden="1" x14ac:dyDescent="0.2">
      <c r="A28" s="202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7" x14ac:dyDescent="0.2">
      <c r="A29" s="176"/>
      <c r="B29" s="176"/>
      <c r="C29" s="203" t="s">
        <v>12</v>
      </c>
      <c r="D29" s="204" t="s">
        <v>1</v>
      </c>
      <c r="E29" s="203" t="s">
        <v>2</v>
      </c>
      <c r="F29" s="203" t="s">
        <v>3</v>
      </c>
      <c r="G29" s="203" t="s">
        <v>4</v>
      </c>
      <c r="H29" s="203" t="s">
        <v>5</v>
      </c>
      <c r="I29" s="203" t="s">
        <v>6</v>
      </c>
      <c r="J29" s="203" t="s">
        <v>7</v>
      </c>
      <c r="K29" s="203" t="s">
        <v>8</v>
      </c>
      <c r="L29" s="203" t="s">
        <v>9</v>
      </c>
      <c r="M29" s="203" t="s">
        <v>10</v>
      </c>
      <c r="N29" s="203" t="s">
        <v>11</v>
      </c>
      <c r="O29" s="203" t="s">
        <v>12</v>
      </c>
    </row>
    <row r="30" spans="1:17" x14ac:dyDescent="0.2">
      <c r="A30" s="199"/>
      <c r="B30" s="176"/>
      <c r="C30" s="196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7" x14ac:dyDescent="0.2">
      <c r="A31" s="199" t="s">
        <v>34</v>
      </c>
      <c r="B31" s="176"/>
      <c r="C31" s="196"/>
      <c r="D31" s="205">
        <v>8210</v>
      </c>
      <c r="E31" s="205">
        <v>18060</v>
      </c>
      <c r="F31" s="205">
        <v>26030</v>
      </c>
      <c r="G31" s="205">
        <v>25580</v>
      </c>
      <c r="H31" s="205">
        <v>22950</v>
      </c>
      <c r="I31" s="205">
        <v>18390</v>
      </c>
      <c r="J31" s="205">
        <v>12780</v>
      </c>
      <c r="K31" s="205">
        <v>7120</v>
      </c>
      <c r="L31" s="205">
        <v>3680</v>
      </c>
      <c r="M31" s="205">
        <v>2210</v>
      </c>
      <c r="N31" s="205">
        <v>2750</v>
      </c>
      <c r="O31" s="205">
        <v>18470</v>
      </c>
    </row>
    <row r="32" spans="1:17" x14ac:dyDescent="0.2">
      <c r="A32" s="176" t="s">
        <v>35</v>
      </c>
      <c r="B32" s="176"/>
      <c r="C32" s="196">
        <f>O31</f>
        <v>18470</v>
      </c>
      <c r="D32" s="196">
        <v>23400</v>
      </c>
      <c r="E32" s="196">
        <v>32400</v>
      </c>
      <c r="F32" s="196">
        <v>33200</v>
      </c>
      <c r="G32" s="196">
        <v>31500</v>
      </c>
      <c r="H32" s="196">
        <v>28000</v>
      </c>
      <c r="I32" s="196">
        <v>23200</v>
      </c>
      <c r="J32" s="196">
        <v>15800</v>
      </c>
      <c r="K32" s="196">
        <v>9600</v>
      </c>
      <c r="L32" s="196">
        <v>6800</v>
      </c>
      <c r="M32" s="196">
        <v>4200</v>
      </c>
      <c r="N32" s="196">
        <v>4100</v>
      </c>
      <c r="O32" s="196">
        <v>4200</v>
      </c>
    </row>
    <row r="33" spans="1:15" x14ac:dyDescent="0.2">
      <c r="A33" s="176" t="s">
        <v>36</v>
      </c>
      <c r="B33" s="176"/>
      <c r="C33" s="196">
        <f t="shared" ref="C33:C48" si="4">O32</f>
        <v>4200</v>
      </c>
      <c r="D33" s="196">
        <v>11800</v>
      </c>
      <c r="E33" s="196">
        <v>18200</v>
      </c>
      <c r="F33" s="196">
        <v>29600</v>
      </c>
      <c r="G33" s="196">
        <v>30100</v>
      </c>
      <c r="H33" s="196">
        <v>26600</v>
      </c>
      <c r="I33" s="196">
        <v>21400</v>
      </c>
      <c r="J33" s="196">
        <v>13800</v>
      </c>
      <c r="K33" s="196">
        <v>9100</v>
      </c>
      <c r="L33" s="196">
        <v>5600</v>
      </c>
      <c r="M33" s="196">
        <v>3700</v>
      </c>
      <c r="N33" s="196">
        <v>3100</v>
      </c>
      <c r="O33" s="196">
        <v>3000</v>
      </c>
    </row>
    <row r="34" spans="1:15" x14ac:dyDescent="0.2">
      <c r="A34" s="176" t="s">
        <v>37</v>
      </c>
      <c r="B34" s="176" t="s">
        <v>38</v>
      </c>
      <c r="C34" s="196">
        <f t="shared" si="4"/>
        <v>3000</v>
      </c>
      <c r="D34" s="205">
        <v>4450</v>
      </c>
      <c r="E34" s="205">
        <v>16490</v>
      </c>
      <c r="F34" s="205">
        <v>28220</v>
      </c>
      <c r="G34" s="205">
        <v>29830</v>
      </c>
      <c r="H34" s="205">
        <v>27430</v>
      </c>
      <c r="I34" s="205">
        <v>23440</v>
      </c>
      <c r="J34" s="205">
        <v>15730</v>
      </c>
      <c r="K34" s="205">
        <v>9980</v>
      </c>
      <c r="L34" s="205">
        <v>6950</v>
      </c>
      <c r="M34" s="205">
        <v>5280</v>
      </c>
      <c r="N34" s="205">
        <v>5360</v>
      </c>
      <c r="O34" s="205">
        <v>8360</v>
      </c>
    </row>
    <row r="35" spans="1:15" x14ac:dyDescent="0.2">
      <c r="A35" s="176" t="s">
        <v>39</v>
      </c>
      <c r="B35" s="176"/>
      <c r="C35" s="196">
        <f t="shared" si="4"/>
        <v>8360</v>
      </c>
      <c r="D35" s="196">
        <v>23140</v>
      </c>
      <c r="E35" s="196">
        <v>29010</v>
      </c>
      <c r="F35" s="196">
        <v>37570</v>
      </c>
      <c r="G35" s="196">
        <v>37270</v>
      </c>
      <c r="H35" s="196">
        <v>33300</v>
      </c>
      <c r="I35" s="196">
        <v>28330</v>
      </c>
      <c r="J35" s="196">
        <v>20880</v>
      </c>
      <c r="K35" s="196">
        <v>14675</v>
      </c>
      <c r="L35" s="196">
        <v>10810</v>
      </c>
      <c r="M35" s="196">
        <v>8905</v>
      </c>
      <c r="N35" s="196">
        <v>7940</v>
      </c>
      <c r="O35" s="196">
        <v>7515</v>
      </c>
    </row>
    <row r="36" spans="1:15" x14ac:dyDescent="0.2">
      <c r="A36" s="176" t="s">
        <v>40</v>
      </c>
      <c r="B36" s="176"/>
      <c r="C36" s="196">
        <f t="shared" si="4"/>
        <v>7515</v>
      </c>
      <c r="D36" s="196">
        <v>10040</v>
      </c>
      <c r="E36" s="196">
        <v>12950</v>
      </c>
      <c r="F36" s="196">
        <v>15345</v>
      </c>
      <c r="G36" s="196">
        <v>16060</v>
      </c>
      <c r="H36" s="196">
        <v>14515</v>
      </c>
      <c r="I36" s="196">
        <v>10135</v>
      </c>
      <c r="J36" s="196">
        <v>7225</v>
      </c>
      <c r="K36" s="196">
        <v>4710</v>
      </c>
      <c r="L36" s="196">
        <v>2895</v>
      </c>
      <c r="M36" s="196">
        <v>2060</v>
      </c>
      <c r="N36" s="196">
        <v>2110</v>
      </c>
      <c r="O36" s="196">
        <v>2800</v>
      </c>
    </row>
    <row r="37" spans="1:15" x14ac:dyDescent="0.2">
      <c r="A37" s="176" t="s">
        <v>41</v>
      </c>
      <c r="B37" s="176"/>
      <c r="C37" s="196">
        <f t="shared" si="4"/>
        <v>2800</v>
      </c>
      <c r="D37" s="196">
        <v>20800</v>
      </c>
      <c r="E37" s="196">
        <v>28830</v>
      </c>
      <c r="F37" s="196">
        <v>32630</v>
      </c>
      <c r="G37" s="196">
        <v>33100</v>
      </c>
      <c r="H37" s="196">
        <v>28370</v>
      </c>
      <c r="I37" s="196">
        <v>22400</v>
      </c>
      <c r="J37" s="196">
        <v>16950</v>
      </c>
      <c r="K37" s="196">
        <v>9150</v>
      </c>
      <c r="L37" s="196">
        <v>6150</v>
      </c>
      <c r="M37" s="196">
        <v>4500</v>
      </c>
      <c r="N37" s="196">
        <v>3840</v>
      </c>
      <c r="O37" s="196">
        <v>4900</v>
      </c>
    </row>
    <row r="38" spans="1:15" x14ac:dyDescent="0.2">
      <c r="A38" s="176" t="s">
        <v>42</v>
      </c>
      <c r="B38" s="176"/>
      <c r="C38" s="196">
        <f t="shared" si="4"/>
        <v>4900</v>
      </c>
      <c r="D38" s="196">
        <v>8000</v>
      </c>
      <c r="E38" s="196">
        <v>14130</v>
      </c>
      <c r="F38" s="196">
        <v>15810</v>
      </c>
      <c r="G38" s="196">
        <v>15900</v>
      </c>
      <c r="H38" s="196">
        <v>14060</v>
      </c>
      <c r="I38" s="196">
        <v>11030</v>
      </c>
      <c r="J38" s="196">
        <v>8200</v>
      </c>
      <c r="K38" s="196">
        <v>5340</v>
      </c>
      <c r="L38" s="196">
        <v>3490</v>
      </c>
      <c r="M38" s="196">
        <v>2890</v>
      </c>
      <c r="N38" s="196">
        <v>3430</v>
      </c>
      <c r="O38" s="196">
        <v>4985</v>
      </c>
    </row>
    <row r="39" spans="1:15" x14ac:dyDescent="0.2">
      <c r="A39" s="176" t="s">
        <v>43</v>
      </c>
      <c r="B39" s="176"/>
      <c r="C39" s="196">
        <f t="shared" si="4"/>
        <v>4985</v>
      </c>
      <c r="D39" s="196">
        <v>13360</v>
      </c>
      <c r="E39" s="196">
        <v>17655</v>
      </c>
      <c r="F39" s="196">
        <v>23290</v>
      </c>
      <c r="G39" s="196">
        <v>28480</v>
      </c>
      <c r="H39" s="196">
        <v>26790</v>
      </c>
      <c r="I39" s="196">
        <v>22810</v>
      </c>
      <c r="J39" s="196">
        <v>17010</v>
      </c>
      <c r="K39" s="196">
        <v>12205</v>
      </c>
      <c r="L39" s="196">
        <v>8220</v>
      </c>
      <c r="M39" s="196">
        <v>7000</v>
      </c>
      <c r="N39" s="196">
        <v>6245</v>
      </c>
      <c r="O39" s="196">
        <v>12005</v>
      </c>
    </row>
    <row r="40" spans="1:15" x14ac:dyDescent="0.2">
      <c r="A40" s="176" t="s">
        <v>44</v>
      </c>
      <c r="C40" s="196">
        <f t="shared" si="4"/>
        <v>12005</v>
      </c>
      <c r="D40" s="196">
        <v>16975</v>
      </c>
      <c r="E40" s="196">
        <v>39310</v>
      </c>
      <c r="F40" s="196">
        <v>39630</v>
      </c>
      <c r="G40" s="196">
        <v>39630</v>
      </c>
      <c r="H40" s="196">
        <v>36800</v>
      </c>
      <c r="I40" s="196">
        <v>30360</v>
      </c>
      <c r="J40" s="196">
        <v>23490</v>
      </c>
      <c r="K40" s="196">
        <v>15975</v>
      </c>
      <c r="L40" s="196">
        <v>12880</v>
      </c>
      <c r="M40" s="196">
        <v>10860</v>
      </c>
      <c r="N40" s="196">
        <v>9930</v>
      </c>
      <c r="O40" s="196">
        <v>10060</v>
      </c>
    </row>
    <row r="41" spans="1:15" x14ac:dyDescent="0.2">
      <c r="A41" s="176" t="s">
        <v>45</v>
      </c>
      <c r="C41" s="196">
        <f t="shared" si="4"/>
        <v>10060</v>
      </c>
      <c r="D41" s="196">
        <v>33700</v>
      </c>
      <c r="E41" s="196">
        <v>39930</v>
      </c>
      <c r="F41" s="196">
        <v>40030</v>
      </c>
      <c r="G41" s="196">
        <v>37860</v>
      </c>
      <c r="H41" s="196">
        <v>32418</v>
      </c>
      <c r="I41" s="196">
        <v>23915</v>
      </c>
      <c r="J41" s="196">
        <v>17415</v>
      </c>
      <c r="K41" s="196">
        <v>12105</v>
      </c>
      <c r="L41" s="196">
        <v>8270</v>
      </c>
      <c r="M41" s="196">
        <v>6750</v>
      </c>
      <c r="N41" s="196">
        <v>6140</v>
      </c>
      <c r="O41" s="196">
        <v>6140</v>
      </c>
    </row>
    <row r="42" spans="1:15" x14ac:dyDescent="0.2">
      <c r="A42" s="176" t="s">
        <v>46</v>
      </c>
      <c r="C42" s="196">
        <f t="shared" si="4"/>
        <v>6140</v>
      </c>
      <c r="D42" s="196">
        <v>12010</v>
      </c>
      <c r="E42" s="196">
        <v>33060</v>
      </c>
      <c r="F42" s="196">
        <v>34520</v>
      </c>
      <c r="G42" s="196">
        <v>32160</v>
      </c>
      <c r="H42" s="196">
        <v>28935</v>
      </c>
      <c r="I42" s="196">
        <v>21755</v>
      </c>
      <c r="J42" s="196">
        <v>15720</v>
      </c>
      <c r="K42" s="196">
        <v>9600</v>
      </c>
      <c r="L42" s="196">
        <v>5880</v>
      </c>
      <c r="M42" s="196">
        <v>4750</v>
      </c>
      <c r="N42" s="196">
        <v>4800</v>
      </c>
      <c r="O42" s="196">
        <v>5900</v>
      </c>
    </row>
    <row r="43" spans="1:15" x14ac:dyDescent="0.2">
      <c r="A43" s="176" t="s">
        <v>47</v>
      </c>
      <c r="C43" s="196">
        <f t="shared" si="4"/>
        <v>5900</v>
      </c>
      <c r="D43" s="196">
        <v>11750</v>
      </c>
      <c r="E43" s="196">
        <v>20110</v>
      </c>
      <c r="F43" s="196">
        <v>23060</v>
      </c>
      <c r="G43" s="196">
        <v>24540</v>
      </c>
      <c r="H43" s="196">
        <v>20980</v>
      </c>
      <c r="I43" s="196">
        <v>15900</v>
      </c>
      <c r="J43" s="196">
        <v>11370</v>
      </c>
      <c r="K43" s="196">
        <v>6100</v>
      </c>
      <c r="L43" s="196">
        <v>2410</v>
      </c>
      <c r="M43" s="196">
        <v>2010</v>
      </c>
      <c r="N43" s="196">
        <v>2130</v>
      </c>
      <c r="O43" s="196">
        <v>3390</v>
      </c>
    </row>
    <row r="44" spans="1:15" x14ac:dyDescent="0.2">
      <c r="A44" s="176" t="s">
        <v>48</v>
      </c>
      <c r="C44" s="196">
        <f t="shared" si="4"/>
        <v>3390</v>
      </c>
      <c r="D44" s="196">
        <v>5580</v>
      </c>
      <c r="E44" s="196">
        <v>19832</v>
      </c>
      <c r="F44" s="196">
        <v>26740</v>
      </c>
      <c r="G44" s="196">
        <v>26808</v>
      </c>
      <c r="H44" s="196">
        <v>24313</v>
      </c>
      <c r="I44" s="196">
        <v>17856</v>
      </c>
      <c r="J44" s="196">
        <v>11884</v>
      </c>
      <c r="K44" s="196">
        <v>7013</v>
      </c>
      <c r="L44" s="196">
        <v>3605</v>
      </c>
      <c r="M44" s="196">
        <v>1615</v>
      </c>
      <c r="N44" s="196">
        <v>1775</v>
      </c>
      <c r="O44" s="196">
        <v>3000</v>
      </c>
    </row>
    <row r="45" spans="1:15" x14ac:dyDescent="0.2">
      <c r="A45" s="176" t="s">
        <v>49</v>
      </c>
      <c r="C45" s="196">
        <f t="shared" si="4"/>
        <v>3000</v>
      </c>
      <c r="D45" s="196">
        <v>8370</v>
      </c>
      <c r="E45" s="196">
        <v>16740</v>
      </c>
      <c r="F45" s="196">
        <v>19105</v>
      </c>
      <c r="G45" s="196">
        <v>18775</v>
      </c>
      <c r="H45" s="196">
        <v>16244</v>
      </c>
      <c r="I45" s="196">
        <v>12835</v>
      </c>
      <c r="J45" s="196">
        <v>9142</v>
      </c>
      <c r="K45" s="196">
        <v>5061</v>
      </c>
      <c r="L45" s="196">
        <v>3620</v>
      </c>
      <c r="M45" s="196">
        <v>2778</v>
      </c>
      <c r="N45" s="196">
        <v>2876</v>
      </c>
      <c r="O45" s="196">
        <v>3691</v>
      </c>
    </row>
    <row r="46" spans="1:15" x14ac:dyDescent="0.2">
      <c r="A46" s="176" t="s">
        <v>50</v>
      </c>
      <c r="C46" s="196">
        <f t="shared" si="4"/>
        <v>3691</v>
      </c>
      <c r="D46" s="196">
        <v>4067</v>
      </c>
      <c r="E46" s="196">
        <v>19900</v>
      </c>
      <c r="F46" s="196">
        <v>29275</v>
      </c>
      <c r="G46" s="196">
        <v>29620</v>
      </c>
      <c r="H46" s="196">
        <v>27374</v>
      </c>
      <c r="I46" s="196">
        <v>21125</v>
      </c>
      <c r="J46" s="196">
        <v>13820</v>
      </c>
      <c r="K46" s="196">
        <v>8819</v>
      </c>
      <c r="L46" s="196">
        <v>5684</v>
      </c>
      <c r="M46" s="196">
        <v>4164</v>
      </c>
      <c r="N46" s="196">
        <v>4164</v>
      </c>
      <c r="O46" s="196">
        <v>8896</v>
      </c>
    </row>
    <row r="47" spans="1:15" x14ac:dyDescent="0.2">
      <c r="A47" s="176" t="s">
        <v>51</v>
      </c>
      <c r="C47" s="196">
        <f t="shared" si="4"/>
        <v>8896</v>
      </c>
      <c r="D47" s="196">
        <v>20346</v>
      </c>
      <c r="E47" s="196">
        <v>24620</v>
      </c>
      <c r="F47" s="196">
        <v>25163</v>
      </c>
      <c r="G47" s="196">
        <v>22968</v>
      </c>
      <c r="H47" s="196">
        <v>24182</v>
      </c>
      <c r="I47" s="196">
        <v>17504</v>
      </c>
      <c r="J47" s="196">
        <v>12208</v>
      </c>
      <c r="K47" s="196">
        <v>5100</v>
      </c>
      <c r="L47" s="196">
        <v>3945</v>
      </c>
      <c r="M47" s="196">
        <v>2770</v>
      </c>
      <c r="N47" s="196">
        <v>2655</v>
      </c>
      <c r="O47" s="196">
        <v>2927</v>
      </c>
    </row>
    <row r="48" spans="1:15" x14ac:dyDescent="0.2">
      <c r="A48" s="176" t="s">
        <v>61</v>
      </c>
      <c r="C48" s="196">
        <f t="shared" si="4"/>
        <v>2927</v>
      </c>
      <c r="D48" s="196">
        <v>4810</v>
      </c>
      <c r="E48" s="196">
        <v>15515</v>
      </c>
      <c r="F48" s="196">
        <v>33070</v>
      </c>
      <c r="G48" s="196">
        <v>33920</v>
      </c>
      <c r="H48" s="196">
        <v>30425</v>
      </c>
      <c r="I48" s="196">
        <v>20965</v>
      </c>
      <c r="J48" s="196">
        <v>19539</v>
      </c>
      <c r="K48" s="196">
        <v>13267</v>
      </c>
      <c r="L48" s="196">
        <v>7114</v>
      </c>
      <c r="M48" s="196">
        <v>5762</v>
      </c>
      <c r="N48" s="196">
        <f>+N22</f>
        <v>3993</v>
      </c>
      <c r="O48" s="196">
        <v>5850</v>
      </c>
    </row>
    <row r="49" spans="1:16" x14ac:dyDescent="0.2">
      <c r="A49" s="176" t="s">
        <v>112</v>
      </c>
      <c r="C49" s="196">
        <v>5850</v>
      </c>
      <c r="D49" s="196">
        <v>14173</v>
      </c>
      <c r="E49" s="196">
        <v>27911</v>
      </c>
      <c r="F49" s="196">
        <v>39301</v>
      </c>
      <c r="G49" s="196">
        <v>29410</v>
      </c>
      <c r="H49" s="196">
        <v>25650</v>
      </c>
      <c r="I49" s="196">
        <v>19757</v>
      </c>
      <c r="J49" s="196">
        <v>18203</v>
      </c>
      <c r="K49" s="196">
        <v>12894</v>
      </c>
      <c r="L49" s="196">
        <v>7490</v>
      </c>
      <c r="M49" s="196">
        <v>5540</v>
      </c>
      <c r="N49" s="196">
        <v>4875</v>
      </c>
      <c r="O49" s="196">
        <v>13010</v>
      </c>
    </row>
    <row r="50" spans="1:16" x14ac:dyDescent="0.2">
      <c r="A50" s="176" t="s">
        <v>113</v>
      </c>
      <c r="C50" s="196">
        <v>13010</v>
      </c>
      <c r="D50" s="196">
        <v>31290</v>
      </c>
      <c r="E50" s="196">
        <v>21400</v>
      </c>
      <c r="F50" s="196">
        <v>29145</v>
      </c>
      <c r="G50" s="196">
        <v>30397</v>
      </c>
      <c r="H50" s="196">
        <v>30876</v>
      </c>
      <c r="I50" s="196">
        <v>26160</v>
      </c>
      <c r="J50" s="196">
        <v>15633</v>
      </c>
      <c r="K50" s="196">
        <v>10722</v>
      </c>
      <c r="L50" s="196">
        <v>6421</v>
      </c>
      <c r="M50" s="196">
        <v>5304</v>
      </c>
      <c r="N50" s="196">
        <v>3680</v>
      </c>
      <c r="O50" s="196">
        <v>4130</v>
      </c>
    </row>
    <row r="51" spans="1:16" x14ac:dyDescent="0.2">
      <c r="A51" s="176" t="s">
        <v>114</v>
      </c>
      <c r="C51" s="196">
        <f>+'2014'!C22</f>
        <v>4030</v>
      </c>
      <c r="D51" s="196">
        <f>+'2014'!D22</f>
        <v>5495.5</v>
      </c>
      <c r="E51" s="196">
        <f>+'2014'!E22</f>
        <v>6738</v>
      </c>
      <c r="F51" s="196">
        <f>+'2014'!F22</f>
        <v>6774</v>
      </c>
      <c r="G51" s="196">
        <f>+'2014'!G22</f>
        <v>8550</v>
      </c>
      <c r="H51" s="196">
        <f>+'2014'!H22</f>
        <v>7509</v>
      </c>
      <c r="I51" s="196">
        <f>+'2014'!I22</f>
        <v>5954</v>
      </c>
      <c r="J51" s="196">
        <f>+'2014'!J22</f>
        <v>4480</v>
      </c>
      <c r="K51" s="196">
        <f>+'2014'!K22</f>
        <v>2612</v>
      </c>
      <c r="L51" s="196">
        <f>+'2014'!L22</f>
        <v>3118</v>
      </c>
      <c r="M51" s="196">
        <f>+'2014'!M22</f>
        <v>3036</v>
      </c>
      <c r="N51" s="196">
        <f>+'2014'!N22</f>
        <v>3024</v>
      </c>
      <c r="O51" s="196">
        <f>+'2014'!O22</f>
        <v>3606</v>
      </c>
    </row>
    <row r="52" spans="1:16" x14ac:dyDescent="0.2">
      <c r="A52" s="176" t="s">
        <v>118</v>
      </c>
      <c r="C52" s="193">
        <f>+'2015'!C22</f>
        <v>3556</v>
      </c>
      <c r="D52" s="193">
        <f>+'2015'!D22</f>
        <v>5292</v>
      </c>
      <c r="E52" s="193">
        <f>+'2015'!E22</f>
        <v>9138</v>
      </c>
      <c r="F52" s="193">
        <f>+'2015'!F22</f>
        <v>14914</v>
      </c>
      <c r="G52" s="193">
        <f>+'2015'!G22</f>
        <v>18484</v>
      </c>
      <c r="H52" s="193">
        <f>+'2015'!H22</f>
        <v>16779</v>
      </c>
      <c r="I52" s="193">
        <f>+'2015'!I22</f>
        <v>13516</v>
      </c>
      <c r="J52" s="193">
        <f>+'2015'!J22</f>
        <v>9567</v>
      </c>
      <c r="K52" s="193">
        <f>+'2015'!K22</f>
        <v>5291</v>
      </c>
      <c r="L52" s="193">
        <f>+'2015'!L22</f>
        <v>3188</v>
      </c>
      <c r="M52" s="193">
        <f>+'2015'!M22</f>
        <v>3070</v>
      </c>
      <c r="N52" s="193">
        <f>+'2015'!N22</f>
        <v>3150</v>
      </c>
      <c r="O52" s="193">
        <f>+'2015'!O22</f>
        <v>3914</v>
      </c>
    </row>
    <row r="53" spans="1:16" x14ac:dyDescent="0.2">
      <c r="A53" s="176" t="s">
        <v>119</v>
      </c>
      <c r="C53" s="193">
        <f>+'2016'!C22</f>
        <v>3887</v>
      </c>
      <c r="D53" s="193">
        <f>+'2016'!D22</f>
        <v>6799</v>
      </c>
      <c r="E53" s="193">
        <f>+'2016'!E22</f>
        <v>11482</v>
      </c>
      <c r="F53" s="193">
        <f>+'2016'!F22</f>
        <v>14356</v>
      </c>
      <c r="G53" s="193">
        <f>+'2016'!G22</f>
        <v>14666</v>
      </c>
      <c r="H53" s="193">
        <f>+'2016'!H22</f>
        <v>12823</v>
      </c>
      <c r="I53" s="193">
        <f>+'2016'!I22</f>
        <v>9529</v>
      </c>
      <c r="J53" s="193">
        <f>+'2016'!J22</f>
        <v>6326</v>
      </c>
      <c r="K53" s="193">
        <f>+'2016'!K22</f>
        <v>3874</v>
      </c>
      <c r="L53" s="193">
        <f>+'2016'!L22</f>
        <v>2969</v>
      </c>
      <c r="M53" s="193">
        <f>+'2016'!M22</f>
        <v>3106</v>
      </c>
      <c r="N53" s="193">
        <f>+'2016'!N22</f>
        <v>3595</v>
      </c>
      <c r="O53" s="193">
        <f>+'2016'!O22</f>
        <v>8727</v>
      </c>
    </row>
    <row r="54" spans="1:16" x14ac:dyDescent="0.2">
      <c r="A54" s="176" t="s">
        <v>126</v>
      </c>
      <c r="C54" s="193">
        <f>+C22</f>
        <v>8827</v>
      </c>
      <c r="D54" s="193">
        <f t="shared" ref="D54:O54" si="5">+D22</f>
        <v>12144</v>
      </c>
      <c r="E54" s="193">
        <f t="shared" si="5"/>
        <v>14094</v>
      </c>
      <c r="F54" s="193">
        <f t="shared" si="5"/>
        <v>15407</v>
      </c>
      <c r="G54" s="193">
        <f t="shared" si="5"/>
        <v>16359</v>
      </c>
      <c r="H54" s="193">
        <f t="shared" si="5"/>
        <v>14237</v>
      </c>
      <c r="I54" s="193">
        <f t="shared" si="5"/>
        <v>11256</v>
      </c>
      <c r="J54" s="193">
        <f t="shared" si="5"/>
        <v>7053</v>
      </c>
      <c r="K54" s="193">
        <f t="shared" si="5"/>
        <v>4038</v>
      </c>
      <c r="L54" s="193">
        <f t="shared" si="5"/>
        <v>2975</v>
      </c>
      <c r="M54" s="193">
        <f t="shared" si="5"/>
        <v>3067</v>
      </c>
      <c r="N54" s="193">
        <f t="shared" si="5"/>
        <v>3993</v>
      </c>
      <c r="O54" s="193">
        <f t="shared" si="5"/>
        <v>4617</v>
      </c>
    </row>
    <row r="55" spans="1:16" x14ac:dyDescent="0.2">
      <c r="A55" s="176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</row>
    <row r="56" spans="1:16" x14ac:dyDescent="0.2">
      <c r="A56" s="180" t="s">
        <v>128</v>
      </c>
      <c r="B56" s="193">
        <f>+B10+B11+B12+B18+B19+B20+B21+B9</f>
        <v>10890</v>
      </c>
      <c r="C56" s="193">
        <f t="shared" ref="C56:N56" si="6">+C10+C11+C12+C18+C19+C20+C21+C9</f>
        <v>4289</v>
      </c>
      <c r="D56" s="193">
        <f t="shared" si="6"/>
        <v>5471</v>
      </c>
      <c r="E56" s="193">
        <f t="shared" si="6"/>
        <v>6572</v>
      </c>
      <c r="F56" s="193">
        <f t="shared" si="6"/>
        <v>6971</v>
      </c>
      <c r="G56" s="193">
        <f t="shared" si="6"/>
        <v>7389</v>
      </c>
      <c r="H56" s="193">
        <f t="shared" si="6"/>
        <v>6571</v>
      </c>
      <c r="I56" s="193">
        <f t="shared" si="6"/>
        <v>5433</v>
      </c>
      <c r="J56" s="193">
        <f t="shared" si="6"/>
        <v>3591</v>
      </c>
      <c r="K56" s="193">
        <f t="shared" si="6"/>
        <v>2064</v>
      </c>
      <c r="L56" s="193">
        <f t="shared" si="6"/>
        <v>1563</v>
      </c>
      <c r="M56" s="193">
        <f t="shared" si="6"/>
        <v>1660</v>
      </c>
      <c r="N56" s="193">
        <f t="shared" si="6"/>
        <v>2312</v>
      </c>
      <c r="O56" s="193">
        <f>+O10+O11+O12+O18+O19+O20+O21</f>
        <v>2649</v>
      </c>
    </row>
    <row r="57" spans="1:16" x14ac:dyDescent="0.2">
      <c r="A57" s="180" t="s">
        <v>129</v>
      </c>
      <c r="B57" s="193">
        <f>SUM(B3:B7)+B17</f>
        <v>23500</v>
      </c>
      <c r="C57" s="193">
        <f t="shared" ref="C57:O57" si="7">SUM(C3:C7)+C17</f>
        <v>4300</v>
      </c>
      <c r="D57" s="193">
        <f t="shared" si="7"/>
        <v>6280</v>
      </c>
      <c r="E57" s="193">
        <f t="shared" si="7"/>
        <v>6980</v>
      </c>
      <c r="F57" s="193">
        <f t="shared" si="7"/>
        <v>7830</v>
      </c>
      <c r="G57" s="193">
        <f t="shared" si="7"/>
        <v>8380</v>
      </c>
      <c r="H57" s="193">
        <f t="shared" si="7"/>
        <v>7180</v>
      </c>
      <c r="I57" s="193">
        <f t="shared" si="7"/>
        <v>5450</v>
      </c>
      <c r="J57" s="193">
        <f t="shared" si="7"/>
        <v>3060</v>
      </c>
      <c r="K57" s="193">
        <f t="shared" si="7"/>
        <v>1640</v>
      </c>
      <c r="L57" s="193">
        <f t="shared" si="7"/>
        <v>1100</v>
      </c>
      <c r="M57" s="193">
        <f t="shared" si="7"/>
        <v>1110</v>
      </c>
      <c r="N57" s="193">
        <f t="shared" si="7"/>
        <v>1410</v>
      </c>
      <c r="O57" s="193">
        <f t="shared" si="7"/>
        <v>1530</v>
      </c>
    </row>
    <row r="59" spans="1:16" x14ac:dyDescent="0.2">
      <c r="A59" s="180" t="s">
        <v>120</v>
      </c>
      <c r="B59" s="180">
        <f>+'2016'!B55</f>
        <v>10890</v>
      </c>
      <c r="C59" s="180">
        <f>+'2016'!C55</f>
        <v>1820</v>
      </c>
      <c r="D59" s="180">
        <f>+'2016'!D55</f>
        <v>3102</v>
      </c>
      <c r="E59" s="180">
        <f>+'2016'!E55</f>
        <v>5088</v>
      </c>
      <c r="F59" s="180">
        <f>+'2016'!F55</f>
        <v>6650</v>
      </c>
      <c r="G59" s="180">
        <f>+'2016'!G55</f>
        <v>7006</v>
      </c>
      <c r="H59" s="180">
        <f>+'2016'!H55</f>
        <v>6276</v>
      </c>
      <c r="I59" s="180">
        <f>+'2016'!I55</f>
        <v>4850</v>
      </c>
      <c r="J59" s="180">
        <f>+'2016'!J55</f>
        <v>3255</v>
      </c>
      <c r="K59" s="180">
        <f>+'2016'!K55</f>
        <v>1885</v>
      </c>
      <c r="L59" s="180">
        <f>+'2016'!L55</f>
        <v>1328</v>
      </c>
      <c r="M59" s="180">
        <f>+'2016'!M55</f>
        <v>1431</v>
      </c>
      <c r="N59" s="180">
        <f>+'2016'!N55</f>
        <v>1467</v>
      </c>
      <c r="O59" s="180">
        <f>+'2016'!O55</f>
        <v>4289</v>
      </c>
      <c r="P59" s="193"/>
    </row>
    <row r="60" spans="1:16" x14ac:dyDescent="0.2">
      <c r="A60" s="180" t="s">
        <v>121</v>
      </c>
      <c r="B60" s="180">
        <f>+'2016'!B56</f>
        <v>23500</v>
      </c>
      <c r="C60" s="180">
        <f>+'2016'!C56</f>
        <v>1680</v>
      </c>
      <c r="D60" s="180">
        <f>+'2016'!D56</f>
        <v>3350</v>
      </c>
      <c r="E60" s="180">
        <f>+'2016'!E56</f>
        <v>6000</v>
      </c>
      <c r="F60" s="180">
        <f>+'2016'!F56</f>
        <v>7250</v>
      </c>
      <c r="G60" s="180">
        <f>+'2016'!G56</f>
        <v>7100</v>
      </c>
      <c r="H60" s="193">
        <f>+'2016'!H56</f>
        <v>6060</v>
      </c>
      <c r="I60" s="180">
        <f>+'2016'!I56</f>
        <v>4300</v>
      </c>
      <c r="J60" s="180">
        <f>+'2016'!J56</f>
        <v>2780</v>
      </c>
      <c r="K60" s="180">
        <f>+'2016'!K56</f>
        <v>1690</v>
      </c>
      <c r="L60" s="180">
        <f>+'2016'!L56</f>
        <v>1360</v>
      </c>
      <c r="M60" s="180">
        <f>+'2016'!M56</f>
        <v>1480</v>
      </c>
      <c r="N60" s="180">
        <f>+'2016'!N56</f>
        <v>1970</v>
      </c>
      <c r="O60" s="180">
        <f>+'2016'!O56</f>
        <v>4200</v>
      </c>
    </row>
    <row r="62" spans="1:16" x14ac:dyDescent="0.2">
      <c r="A62" s="180" t="s">
        <v>122</v>
      </c>
      <c r="B62" s="193">
        <f>+'2015'!B55</f>
        <v>10390</v>
      </c>
      <c r="C62" s="193">
        <f>+'2015'!C55</f>
        <v>984</v>
      </c>
      <c r="D62" s="193">
        <f>+'2015'!D55</f>
        <v>2125</v>
      </c>
      <c r="E62" s="193">
        <f>+'2015'!E55</f>
        <v>4246</v>
      </c>
      <c r="F62" s="193">
        <f>+'2015'!F55</f>
        <v>6220</v>
      </c>
      <c r="G62" s="193">
        <f>+'2015'!G55</f>
        <v>7623</v>
      </c>
      <c r="H62" s="193">
        <f>+'2015'!H55</f>
        <v>7093</v>
      </c>
      <c r="I62" s="193">
        <f>+'2015'!I55</f>
        <v>5795</v>
      </c>
      <c r="J62" s="193">
        <f>+'2015'!J55</f>
        <v>3913</v>
      </c>
      <c r="K62" s="193">
        <f>+'2015'!K55</f>
        <v>2077</v>
      </c>
      <c r="L62" s="193">
        <f>+'2015'!L55</f>
        <v>1210</v>
      </c>
      <c r="M62" s="193">
        <f>+'2015'!M55</f>
        <v>1150</v>
      </c>
      <c r="N62" s="193">
        <f>+'2015'!N55</f>
        <v>1210</v>
      </c>
      <c r="O62" s="193">
        <f>+'2015'!O55</f>
        <v>1820</v>
      </c>
    </row>
    <row r="63" spans="1:16" x14ac:dyDescent="0.2">
      <c r="A63" s="180" t="s">
        <v>123</v>
      </c>
      <c r="B63" s="193">
        <f>+'2015'!B56</f>
        <v>23500</v>
      </c>
      <c r="C63" s="193">
        <f>+'2015'!C56</f>
        <v>2000</v>
      </c>
      <c r="D63" s="193">
        <f>+'2015'!D56</f>
        <v>2750</v>
      </c>
      <c r="E63" s="193">
        <f>+'2015'!E56</f>
        <v>4700</v>
      </c>
      <c r="F63" s="193">
        <f>+'2015'!F56</f>
        <v>8300</v>
      </c>
      <c r="G63" s="193">
        <f>+'2015'!G56</f>
        <v>10150</v>
      </c>
      <c r="H63" s="193">
        <f>+'2015'!H56</f>
        <v>9000</v>
      </c>
      <c r="I63" s="193">
        <f>+'2015'!I56</f>
        <v>7170</v>
      </c>
      <c r="J63" s="193">
        <f>+'2015'!J56</f>
        <v>5230</v>
      </c>
      <c r="K63" s="193">
        <f>+'2015'!K56</f>
        <v>2895</v>
      </c>
      <c r="L63" s="193">
        <f>+'2015'!L56</f>
        <v>1910</v>
      </c>
      <c r="M63" s="193">
        <f>+'2015'!M56</f>
        <v>1700</v>
      </c>
      <c r="N63" s="193">
        <f>+'2015'!N56</f>
        <v>1730</v>
      </c>
      <c r="O63" s="193">
        <f>+'2015'!O56</f>
        <v>1680</v>
      </c>
    </row>
    <row r="66" spans="1:15" x14ac:dyDescent="0.2">
      <c r="A66" s="180" t="s">
        <v>124</v>
      </c>
      <c r="B66" s="193">
        <f>+'2014'!B55</f>
        <v>9550</v>
      </c>
      <c r="C66" s="193">
        <f>+'2014'!C55</f>
        <v>100</v>
      </c>
      <c r="D66" s="193">
        <f>+'2014'!D55</f>
        <v>1139</v>
      </c>
      <c r="E66" s="193">
        <f>+'2014'!E55</f>
        <v>1955</v>
      </c>
      <c r="F66" s="193">
        <f>+'2014'!F55</f>
        <v>1550</v>
      </c>
      <c r="G66" s="193">
        <f>+'2014'!G55</f>
        <v>4000</v>
      </c>
      <c r="H66" s="193">
        <f>+'2014'!H55</f>
        <v>3439</v>
      </c>
      <c r="I66" s="193">
        <f>+'2014'!I55</f>
        <v>2854</v>
      </c>
      <c r="J66" s="193">
        <f>+'2014'!J55</f>
        <v>1930</v>
      </c>
      <c r="K66" s="193">
        <f>+'2014'!K55</f>
        <v>1382</v>
      </c>
      <c r="L66" s="193">
        <f>+'2014'!L55</f>
        <v>998</v>
      </c>
      <c r="M66" s="193">
        <f>+'2014'!M55</f>
        <v>991</v>
      </c>
      <c r="N66" s="193">
        <f>+'2014'!N55</f>
        <v>984</v>
      </c>
      <c r="O66" s="193">
        <f>+'2014'!O55</f>
        <v>984</v>
      </c>
    </row>
    <row r="67" spans="1:15" x14ac:dyDescent="0.2">
      <c r="A67" s="180" t="s">
        <v>125</v>
      </c>
      <c r="B67" s="193">
        <f>+'2014'!B56</f>
        <v>23500</v>
      </c>
      <c r="C67" s="193">
        <f>+'2014'!C56</f>
        <v>3930</v>
      </c>
      <c r="D67" s="193">
        <f>+'2014'!D56</f>
        <v>3965</v>
      </c>
      <c r="E67" s="193">
        <f>+'2014'!E56</f>
        <v>4000</v>
      </c>
      <c r="F67" s="193">
        <f>+'2014'!F56</f>
        <v>4310</v>
      </c>
      <c r="G67" s="193">
        <f>+'2014'!G56</f>
        <v>4550</v>
      </c>
      <c r="H67" s="193">
        <f>+'2014'!H56</f>
        <v>4070</v>
      </c>
      <c r="I67" s="193">
        <f>+'2014'!I56</f>
        <v>3100</v>
      </c>
      <c r="J67" s="193">
        <f>+'2014'!J56</f>
        <v>2550</v>
      </c>
      <c r="K67" s="193">
        <f>+'2014'!K56</f>
        <v>1230</v>
      </c>
      <c r="L67" s="193">
        <f>+'2014'!L56</f>
        <v>2120</v>
      </c>
      <c r="M67" s="193">
        <f>+'2014'!M56</f>
        <v>2045</v>
      </c>
      <c r="N67" s="193">
        <f>+'2014'!N56</f>
        <v>2040</v>
      </c>
      <c r="O67" s="193">
        <f>+'2014'!O56</f>
        <v>2000</v>
      </c>
    </row>
  </sheetData>
  <pageMargins left="0.7" right="0.7" top="0.75" bottom="0.75" header="0.3" footer="0.3"/>
  <pageSetup paperSize="9" scale="93" fitToHeight="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opLeftCell="A5" workbookViewId="0">
      <selection activeCell="C32" sqref="C32"/>
    </sheetView>
  </sheetViews>
  <sheetFormatPr defaultColWidth="8.140625" defaultRowHeight="12.75" x14ac:dyDescent="0.2"/>
  <cols>
    <col min="1" max="1" width="3.7109375" style="117" customWidth="1"/>
    <col min="2" max="2" width="9.7109375" style="117" customWidth="1"/>
    <col min="3" max="5" width="8.140625" style="117" customWidth="1"/>
    <col min="6" max="6" width="8.85546875" style="117" customWidth="1"/>
    <col min="7" max="16384" width="8.140625" style="117"/>
  </cols>
  <sheetData>
    <row r="1" spans="1:16" x14ac:dyDescent="0.2">
      <c r="B1" s="118" t="s">
        <v>52</v>
      </c>
      <c r="F1" s="119" t="s">
        <v>53</v>
      </c>
    </row>
    <row r="2" spans="1:16" x14ac:dyDescent="0.2">
      <c r="B2" s="120">
        <f ca="1">NOW()</f>
        <v>43166.486884606478</v>
      </c>
      <c r="D2" s="119" t="s">
        <v>54</v>
      </c>
    </row>
    <row r="6" spans="1:16" x14ac:dyDescent="0.2">
      <c r="C6" s="119" t="s">
        <v>0</v>
      </c>
      <c r="D6" s="121" t="s">
        <v>62</v>
      </c>
      <c r="E6" s="122" t="s">
        <v>63</v>
      </c>
      <c r="F6" s="121" t="s">
        <v>64</v>
      </c>
      <c r="G6" s="121" t="s">
        <v>65</v>
      </c>
      <c r="H6" s="121" t="s">
        <v>66</v>
      </c>
      <c r="I6" s="121" t="s">
        <v>67</v>
      </c>
      <c r="J6" s="121" t="s">
        <v>68</v>
      </c>
      <c r="K6" s="121" t="s">
        <v>69</v>
      </c>
      <c r="L6" s="121" t="s">
        <v>70</v>
      </c>
      <c r="M6" s="121" t="s">
        <v>71</v>
      </c>
      <c r="N6" s="121" t="s">
        <v>72</v>
      </c>
      <c r="O6" s="121" t="s">
        <v>73</v>
      </c>
      <c r="P6" s="121" t="s">
        <v>74</v>
      </c>
    </row>
    <row r="8" spans="1:16" x14ac:dyDescent="0.2">
      <c r="A8" s="117">
        <v>1</v>
      </c>
      <c r="B8" s="118" t="s">
        <v>13</v>
      </c>
      <c r="C8" s="117">
        <v>5000</v>
      </c>
      <c r="D8" s="117">
        <v>1300</v>
      </c>
      <c r="E8" s="123">
        <v>1400</v>
      </c>
      <c r="F8" s="117">
        <v>1400</v>
      </c>
      <c r="G8" s="117">
        <v>1400</v>
      </c>
      <c r="H8" s="117">
        <v>1300</v>
      </c>
      <c r="I8" s="117">
        <v>1150</v>
      </c>
      <c r="J8" s="117">
        <v>600</v>
      </c>
      <c r="K8" s="117">
        <v>300</v>
      </c>
      <c r="L8" s="117">
        <v>200</v>
      </c>
      <c r="M8" s="117">
        <v>200</v>
      </c>
      <c r="N8" s="117">
        <v>200</v>
      </c>
      <c r="O8" s="117">
        <v>200</v>
      </c>
      <c r="P8" s="117">
        <v>200</v>
      </c>
    </row>
    <row r="9" spans="1:16" x14ac:dyDescent="0.2">
      <c r="A9" s="117">
        <f t="shared" ref="A9:A22" si="0">+A8+1</f>
        <v>2</v>
      </c>
      <c r="B9" s="118" t="s">
        <v>14</v>
      </c>
      <c r="C9" s="117">
        <v>7500</v>
      </c>
      <c r="D9" s="117">
        <v>1900</v>
      </c>
      <c r="E9" s="123">
        <v>2100</v>
      </c>
      <c r="F9" s="117">
        <v>2300</v>
      </c>
      <c r="G9" s="117">
        <v>2400</v>
      </c>
      <c r="H9" s="117">
        <v>2300</v>
      </c>
      <c r="I9" s="117">
        <v>1800</v>
      </c>
      <c r="J9" s="117">
        <v>1200</v>
      </c>
      <c r="K9" s="117">
        <v>800</v>
      </c>
      <c r="L9" s="117">
        <v>400</v>
      </c>
      <c r="M9" s="117">
        <v>200</v>
      </c>
      <c r="N9" s="117">
        <v>300</v>
      </c>
      <c r="O9" s="117">
        <v>300</v>
      </c>
      <c r="P9" s="117">
        <v>300</v>
      </c>
    </row>
    <row r="10" spans="1:16" x14ac:dyDescent="0.2">
      <c r="A10" s="117">
        <f t="shared" si="0"/>
        <v>3</v>
      </c>
      <c r="B10" s="118" t="s">
        <v>15</v>
      </c>
      <c r="C10" s="117">
        <v>4500</v>
      </c>
      <c r="D10" s="117">
        <v>590</v>
      </c>
      <c r="E10" s="123">
        <v>800</v>
      </c>
      <c r="F10" s="117">
        <v>1100</v>
      </c>
      <c r="G10" s="117">
        <v>1100</v>
      </c>
      <c r="H10" s="117">
        <v>1100</v>
      </c>
      <c r="I10" s="117">
        <v>1150</v>
      </c>
      <c r="J10" s="117">
        <v>550</v>
      </c>
      <c r="K10" s="117">
        <v>200</v>
      </c>
      <c r="L10" s="117">
        <v>150</v>
      </c>
      <c r="M10" s="117">
        <v>150</v>
      </c>
      <c r="N10" s="117">
        <v>150</v>
      </c>
      <c r="O10" s="117">
        <v>150</v>
      </c>
      <c r="P10" s="117">
        <v>70</v>
      </c>
    </row>
    <row r="11" spans="1:16" x14ac:dyDescent="0.2">
      <c r="A11" s="117">
        <f t="shared" si="0"/>
        <v>4</v>
      </c>
      <c r="B11" s="118" t="s">
        <v>16</v>
      </c>
      <c r="C11" s="117">
        <v>1600</v>
      </c>
      <c r="D11" s="117">
        <v>470</v>
      </c>
      <c r="E11" s="123">
        <v>600</v>
      </c>
      <c r="F11" s="117">
        <v>600</v>
      </c>
      <c r="G11" s="117">
        <v>600</v>
      </c>
      <c r="H11" s="117">
        <v>450</v>
      </c>
      <c r="I11" s="117">
        <v>450</v>
      </c>
      <c r="J11" s="117">
        <v>300</v>
      </c>
      <c r="K11" s="117">
        <v>280</v>
      </c>
      <c r="L11" s="117">
        <v>250</v>
      </c>
      <c r="M11" s="117">
        <v>250</v>
      </c>
      <c r="N11" s="117">
        <v>150</v>
      </c>
      <c r="O11" s="117">
        <v>150</v>
      </c>
      <c r="P11" s="117">
        <v>250</v>
      </c>
    </row>
    <row r="12" spans="1:16" x14ac:dyDescent="0.2">
      <c r="A12" s="117">
        <f t="shared" si="0"/>
        <v>5</v>
      </c>
      <c r="B12" s="118" t="s">
        <v>17</v>
      </c>
      <c r="C12" s="117">
        <v>3500</v>
      </c>
      <c r="D12" s="117">
        <v>330</v>
      </c>
      <c r="E12" s="123">
        <v>800</v>
      </c>
      <c r="F12" s="117">
        <v>1000</v>
      </c>
      <c r="G12" s="117">
        <v>1000</v>
      </c>
      <c r="H12" s="117">
        <v>1000</v>
      </c>
      <c r="I12" s="117">
        <v>750</v>
      </c>
      <c r="J12" s="117">
        <v>350</v>
      </c>
      <c r="K12" s="117">
        <v>330</v>
      </c>
      <c r="L12" s="117">
        <v>250</v>
      </c>
      <c r="M12" s="117">
        <v>200</v>
      </c>
      <c r="N12" s="117">
        <v>200</v>
      </c>
      <c r="O12" s="117">
        <v>200</v>
      </c>
      <c r="P12" s="117">
        <v>200</v>
      </c>
    </row>
    <row r="13" spans="1:16" x14ac:dyDescent="0.2">
      <c r="A13" s="117">
        <f t="shared" si="0"/>
        <v>6</v>
      </c>
      <c r="B13" s="118" t="s">
        <v>18</v>
      </c>
      <c r="C13" s="117">
        <v>300</v>
      </c>
      <c r="D13" s="117">
        <v>40</v>
      </c>
      <c r="E13" s="123">
        <v>50</v>
      </c>
      <c r="F13" s="117">
        <v>100</v>
      </c>
      <c r="G13" s="117">
        <v>200</v>
      </c>
      <c r="H13" s="117">
        <v>200</v>
      </c>
      <c r="I13" s="124">
        <v>200</v>
      </c>
      <c r="J13" s="117">
        <v>200</v>
      </c>
      <c r="K13" s="117">
        <v>150</v>
      </c>
      <c r="L13" s="117">
        <v>80</v>
      </c>
      <c r="M13" s="117">
        <v>20</v>
      </c>
      <c r="N13" s="117">
        <v>0</v>
      </c>
      <c r="O13" s="117">
        <v>0</v>
      </c>
      <c r="P13" s="117">
        <v>0</v>
      </c>
    </row>
    <row r="14" spans="1:16" x14ac:dyDescent="0.2">
      <c r="A14" s="117">
        <f t="shared" si="0"/>
        <v>7</v>
      </c>
      <c r="B14" s="118" t="s">
        <v>55</v>
      </c>
      <c r="C14" s="117">
        <v>50</v>
      </c>
      <c r="D14" s="117">
        <v>10</v>
      </c>
      <c r="E14" s="123">
        <v>20</v>
      </c>
      <c r="F14" s="117">
        <v>20</v>
      </c>
      <c r="G14" s="117">
        <v>30</v>
      </c>
      <c r="H14" s="117">
        <v>30</v>
      </c>
      <c r="I14" s="117">
        <v>30</v>
      </c>
      <c r="J14" s="117">
        <v>20</v>
      </c>
      <c r="K14" s="117">
        <v>10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</row>
    <row r="15" spans="1:16" x14ac:dyDescent="0.2">
      <c r="A15" s="117">
        <f t="shared" si="0"/>
        <v>8</v>
      </c>
      <c r="B15" s="118" t="s">
        <v>20</v>
      </c>
      <c r="C15" s="117">
        <v>300</v>
      </c>
      <c r="D15" s="117">
        <v>50</v>
      </c>
      <c r="E15" s="123">
        <v>100</v>
      </c>
      <c r="F15" s="117">
        <v>200</v>
      </c>
      <c r="G15" s="117">
        <v>200</v>
      </c>
      <c r="H15" s="117">
        <v>200</v>
      </c>
      <c r="I15" s="117">
        <v>200</v>
      </c>
      <c r="J15" s="117">
        <v>80</v>
      </c>
      <c r="K15" s="117">
        <v>80</v>
      </c>
      <c r="L15" s="117">
        <v>50</v>
      </c>
      <c r="M15" s="117">
        <v>20</v>
      </c>
      <c r="N15" s="117">
        <v>0</v>
      </c>
      <c r="O15" s="117">
        <v>0</v>
      </c>
      <c r="P15" s="117">
        <v>150</v>
      </c>
    </row>
    <row r="16" spans="1:16" x14ac:dyDescent="0.2">
      <c r="A16" s="117">
        <f t="shared" si="0"/>
        <v>9</v>
      </c>
      <c r="B16" s="118" t="s">
        <v>21</v>
      </c>
      <c r="C16" s="117">
        <v>1200</v>
      </c>
      <c r="D16" s="117">
        <v>50</v>
      </c>
      <c r="E16" s="123">
        <v>250</v>
      </c>
      <c r="F16" s="117">
        <v>800</v>
      </c>
      <c r="G16" s="117">
        <v>1000</v>
      </c>
      <c r="H16" s="117">
        <v>1100</v>
      </c>
      <c r="I16" s="117">
        <v>900</v>
      </c>
      <c r="J16" s="117">
        <v>650</v>
      </c>
      <c r="K16" s="117">
        <v>400</v>
      </c>
      <c r="L16" s="117">
        <v>200</v>
      </c>
      <c r="M16" s="117">
        <v>40</v>
      </c>
      <c r="N16" s="117">
        <v>0</v>
      </c>
      <c r="O16" s="117">
        <v>0</v>
      </c>
      <c r="P16" s="117">
        <v>0</v>
      </c>
    </row>
    <row r="17" spans="1:18" x14ac:dyDescent="0.2">
      <c r="A17" s="117">
        <f t="shared" si="0"/>
        <v>10</v>
      </c>
      <c r="B17" s="118" t="s">
        <v>22</v>
      </c>
      <c r="C17" s="117">
        <v>4300</v>
      </c>
      <c r="D17" s="117">
        <v>1350</v>
      </c>
      <c r="E17" s="123">
        <v>1700</v>
      </c>
      <c r="F17" s="117">
        <v>1900</v>
      </c>
      <c r="G17" s="117">
        <v>2200</v>
      </c>
      <c r="H17" s="117">
        <v>2600</v>
      </c>
      <c r="I17" s="117">
        <v>2500</v>
      </c>
      <c r="J17" s="117">
        <v>2000</v>
      </c>
      <c r="K17" s="117">
        <v>1600</v>
      </c>
      <c r="L17" s="117">
        <v>1200</v>
      </c>
      <c r="M17" s="117">
        <v>800</v>
      </c>
      <c r="N17" s="117">
        <v>500</v>
      </c>
      <c r="O17" s="117">
        <v>500</v>
      </c>
      <c r="P17" s="117">
        <v>500</v>
      </c>
    </row>
    <row r="18" spans="1:18" x14ac:dyDescent="0.2">
      <c r="A18" s="117">
        <f t="shared" si="0"/>
        <v>11</v>
      </c>
      <c r="B18" s="118" t="s">
        <v>23</v>
      </c>
      <c r="C18" s="117">
        <v>6500</v>
      </c>
      <c r="D18" s="117">
        <v>200</v>
      </c>
      <c r="E18" s="123">
        <v>1000</v>
      </c>
      <c r="F18" s="117">
        <v>2000</v>
      </c>
      <c r="G18" s="117">
        <v>3500</v>
      </c>
      <c r="H18" s="117">
        <v>4000</v>
      </c>
      <c r="I18" s="117">
        <v>3700</v>
      </c>
      <c r="J18" s="117">
        <v>3000</v>
      </c>
      <c r="K18" s="117">
        <v>2100</v>
      </c>
      <c r="L18" s="117">
        <v>1200</v>
      </c>
      <c r="M18" s="117">
        <v>500</v>
      </c>
      <c r="N18" s="117">
        <v>200</v>
      </c>
      <c r="O18" s="117">
        <v>200</v>
      </c>
      <c r="P18" s="117">
        <v>600</v>
      </c>
    </row>
    <row r="19" spans="1:18" x14ac:dyDescent="0.2">
      <c r="A19" s="117">
        <f t="shared" si="0"/>
        <v>12</v>
      </c>
      <c r="B19" s="118" t="s">
        <v>24</v>
      </c>
      <c r="C19" s="117">
        <v>360</v>
      </c>
      <c r="D19" s="117">
        <v>130</v>
      </c>
      <c r="E19" s="123">
        <v>230</v>
      </c>
      <c r="F19" s="117">
        <v>250</v>
      </c>
      <c r="G19" s="117">
        <v>320</v>
      </c>
      <c r="H19" s="117">
        <v>350</v>
      </c>
      <c r="I19" s="117">
        <v>300</v>
      </c>
      <c r="J19" s="117">
        <v>220</v>
      </c>
      <c r="K19" s="117">
        <v>200</v>
      </c>
      <c r="L19" s="117">
        <v>120</v>
      </c>
      <c r="M19" s="117">
        <v>55</v>
      </c>
      <c r="N19" s="117">
        <v>40</v>
      </c>
      <c r="O19" s="117">
        <v>60</v>
      </c>
      <c r="P19" s="117">
        <v>80</v>
      </c>
    </row>
    <row r="20" spans="1:18" x14ac:dyDescent="0.2">
      <c r="A20" s="117">
        <f t="shared" si="0"/>
        <v>13</v>
      </c>
      <c r="B20" s="118" t="s">
        <v>26</v>
      </c>
      <c r="C20" s="117">
        <v>360</v>
      </c>
      <c r="D20" s="117">
        <v>70</v>
      </c>
      <c r="E20" s="123">
        <v>160</v>
      </c>
      <c r="F20" s="117">
        <v>180</v>
      </c>
      <c r="G20" s="117">
        <v>225</v>
      </c>
      <c r="H20" s="117">
        <v>250</v>
      </c>
      <c r="I20" s="117">
        <v>325</v>
      </c>
      <c r="J20" s="117">
        <v>230</v>
      </c>
      <c r="K20" s="117">
        <v>125</v>
      </c>
      <c r="L20" s="117">
        <v>120</v>
      </c>
      <c r="M20" s="117">
        <v>100</v>
      </c>
      <c r="N20" s="117">
        <v>0</v>
      </c>
      <c r="O20" s="117">
        <v>30</v>
      </c>
      <c r="P20" s="117">
        <v>100</v>
      </c>
    </row>
    <row r="21" spans="1:18" x14ac:dyDescent="0.2">
      <c r="A21" s="117">
        <f t="shared" si="0"/>
        <v>14</v>
      </c>
      <c r="B21" s="118" t="s">
        <v>27</v>
      </c>
      <c r="C21" s="117">
        <v>600</v>
      </c>
      <c r="D21" s="117">
        <v>425</v>
      </c>
      <c r="E21" s="123">
        <v>480</v>
      </c>
      <c r="F21" s="117">
        <v>500</v>
      </c>
      <c r="G21" s="117">
        <v>530</v>
      </c>
      <c r="H21" s="117">
        <v>550</v>
      </c>
      <c r="I21" s="117">
        <v>470</v>
      </c>
      <c r="J21" s="117">
        <v>375</v>
      </c>
      <c r="K21" s="117">
        <v>310</v>
      </c>
      <c r="L21" s="117">
        <v>250</v>
      </c>
      <c r="M21" s="117">
        <v>200</v>
      </c>
      <c r="N21" s="117">
        <v>170</v>
      </c>
      <c r="O21" s="117">
        <v>170</v>
      </c>
      <c r="P21" s="117">
        <v>200</v>
      </c>
    </row>
    <row r="22" spans="1:18" x14ac:dyDescent="0.2">
      <c r="A22" s="117">
        <f t="shared" si="0"/>
        <v>15</v>
      </c>
      <c r="B22" s="118" t="s">
        <v>28</v>
      </c>
      <c r="C22" s="117">
        <v>1000</v>
      </c>
      <c r="D22" s="117">
        <v>500</v>
      </c>
      <c r="E22" s="123">
        <v>250</v>
      </c>
      <c r="F22" s="117">
        <v>300</v>
      </c>
      <c r="G22" s="117">
        <v>350</v>
      </c>
      <c r="H22" s="117">
        <v>350</v>
      </c>
      <c r="I22" s="117">
        <v>320</v>
      </c>
      <c r="J22" s="117">
        <v>320</v>
      </c>
      <c r="K22" s="117">
        <v>300</v>
      </c>
      <c r="L22" s="117">
        <v>220</v>
      </c>
      <c r="M22" s="117">
        <v>150</v>
      </c>
      <c r="N22" s="117">
        <v>150</v>
      </c>
      <c r="O22" s="117">
        <v>150</v>
      </c>
      <c r="P22" s="117">
        <v>150</v>
      </c>
    </row>
    <row r="23" spans="1:18" x14ac:dyDescent="0.2">
      <c r="A23" s="117">
        <v>16</v>
      </c>
      <c r="B23" s="118" t="s">
        <v>56</v>
      </c>
      <c r="C23" s="117">
        <v>500</v>
      </c>
      <c r="D23" s="117">
        <v>100</v>
      </c>
      <c r="E23" s="123">
        <v>100</v>
      </c>
      <c r="F23" s="117">
        <v>100</v>
      </c>
      <c r="G23" s="117">
        <v>90</v>
      </c>
      <c r="H23" s="117">
        <v>80</v>
      </c>
      <c r="I23" s="117">
        <v>70</v>
      </c>
      <c r="J23" s="117">
        <v>40</v>
      </c>
      <c r="K23" s="117">
        <v>40</v>
      </c>
      <c r="L23" s="117">
        <v>20</v>
      </c>
      <c r="M23" s="117">
        <v>10</v>
      </c>
      <c r="N23" s="117">
        <v>0</v>
      </c>
      <c r="O23" s="117">
        <v>0</v>
      </c>
      <c r="P23" s="117">
        <v>0</v>
      </c>
    </row>
    <row r="24" spans="1:18" ht="13.5" thickBot="1" x14ac:dyDescent="0.25">
      <c r="A24" s="117">
        <v>17</v>
      </c>
      <c r="B24" s="117" t="s">
        <v>30</v>
      </c>
      <c r="C24" s="117">
        <v>650</v>
      </c>
      <c r="E24" s="123"/>
      <c r="F24" s="117">
        <v>200</v>
      </c>
      <c r="G24" s="117">
        <v>200</v>
      </c>
      <c r="H24" s="117">
        <v>200</v>
      </c>
      <c r="I24" s="117">
        <v>200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</row>
    <row r="25" spans="1:18" ht="13.5" thickBot="1" x14ac:dyDescent="0.25">
      <c r="C25" s="125">
        <f t="shared" ref="C25:P25" si="1">SUM(C8:C24)</f>
        <v>38220</v>
      </c>
      <c r="D25" s="126">
        <f t="shared" si="1"/>
        <v>7515</v>
      </c>
      <c r="E25" s="126">
        <f t="shared" si="1"/>
        <v>10040</v>
      </c>
      <c r="F25" s="126">
        <f t="shared" si="1"/>
        <v>12950</v>
      </c>
      <c r="G25" s="126">
        <f t="shared" si="1"/>
        <v>15345</v>
      </c>
      <c r="H25" s="126">
        <f t="shared" si="1"/>
        <v>16060</v>
      </c>
      <c r="I25" s="126">
        <f t="shared" si="1"/>
        <v>14515</v>
      </c>
      <c r="J25" s="126">
        <f t="shared" si="1"/>
        <v>10135</v>
      </c>
      <c r="K25" s="126">
        <f t="shared" si="1"/>
        <v>7225</v>
      </c>
      <c r="L25" s="126">
        <f t="shared" si="1"/>
        <v>4710</v>
      </c>
      <c r="M25" s="126">
        <f t="shared" si="1"/>
        <v>2895</v>
      </c>
      <c r="N25" s="126">
        <f t="shared" si="1"/>
        <v>2060</v>
      </c>
      <c r="O25" s="126">
        <f t="shared" si="1"/>
        <v>2110</v>
      </c>
      <c r="P25" s="126">
        <f t="shared" si="1"/>
        <v>2800</v>
      </c>
    </row>
    <row r="26" spans="1:18" x14ac:dyDescent="0.2">
      <c r="B26" s="127" t="s">
        <v>57</v>
      </c>
      <c r="C26" s="128"/>
      <c r="D26" s="129">
        <f t="shared" ref="D26:P26" si="2">+D25/$C$25</f>
        <v>0.19662480376766092</v>
      </c>
      <c r="E26" s="129">
        <f t="shared" si="2"/>
        <v>0.26268969126111985</v>
      </c>
      <c r="F26" s="129">
        <f t="shared" si="2"/>
        <v>0.33882783882783885</v>
      </c>
      <c r="G26" s="129">
        <f t="shared" si="2"/>
        <v>0.40149136577708006</v>
      </c>
      <c r="H26" s="129">
        <f t="shared" si="2"/>
        <v>0.42019884877027736</v>
      </c>
      <c r="I26" s="129">
        <f t="shared" si="2"/>
        <v>0.37977498691784406</v>
      </c>
      <c r="J26" s="129">
        <f t="shared" si="2"/>
        <v>0.26517530088958663</v>
      </c>
      <c r="K26" s="129">
        <f t="shared" si="2"/>
        <v>0.18903715332286761</v>
      </c>
      <c r="L26" s="129">
        <f t="shared" si="2"/>
        <v>0.12323390894819466</v>
      </c>
      <c r="M26" s="129">
        <f t="shared" si="2"/>
        <v>7.5745682888540028E-2</v>
      </c>
      <c r="N26" s="129">
        <f t="shared" si="2"/>
        <v>5.3898482469911038E-2</v>
      </c>
      <c r="O26" s="129">
        <f t="shared" si="2"/>
        <v>5.5206698063840924E-2</v>
      </c>
      <c r="P26" s="129">
        <f t="shared" si="2"/>
        <v>7.3260073260073263E-2</v>
      </c>
    </row>
    <row r="27" spans="1:18" x14ac:dyDescent="0.2">
      <c r="R27" s="130">
        <v>920</v>
      </c>
    </row>
    <row r="28" spans="1:18" x14ac:dyDescent="0.2">
      <c r="B28" s="118" t="s">
        <v>34</v>
      </c>
      <c r="D28" s="123"/>
      <c r="E28" s="126">
        <v>8210</v>
      </c>
      <c r="F28" s="126">
        <v>18060</v>
      </c>
      <c r="G28" s="126">
        <v>26030</v>
      </c>
      <c r="H28" s="126">
        <v>25580</v>
      </c>
      <c r="I28" s="126">
        <v>22950</v>
      </c>
      <c r="J28" s="126">
        <v>18390</v>
      </c>
      <c r="K28" s="126">
        <v>12780</v>
      </c>
      <c r="L28" s="126">
        <v>7120</v>
      </c>
      <c r="M28" s="126">
        <v>3680</v>
      </c>
      <c r="N28" s="126">
        <v>2210</v>
      </c>
      <c r="O28" s="126">
        <v>2750</v>
      </c>
      <c r="P28" s="126">
        <v>18470</v>
      </c>
    </row>
    <row r="29" spans="1:18" x14ac:dyDescent="0.2">
      <c r="B29" s="118" t="s">
        <v>58</v>
      </c>
      <c r="E29" s="131">
        <f t="shared" ref="E29:P29" si="3">(E25-E28)/E28</f>
        <v>0.22289890377588306</v>
      </c>
      <c r="F29" s="131">
        <f t="shared" si="3"/>
        <v>-0.28294573643410853</v>
      </c>
      <c r="G29" s="131">
        <f t="shared" si="3"/>
        <v>-0.41048789857856322</v>
      </c>
      <c r="H29" s="131">
        <f t="shared" si="3"/>
        <v>-0.37216575449569977</v>
      </c>
      <c r="I29" s="131">
        <f t="shared" si="3"/>
        <v>-0.36753812636165578</v>
      </c>
      <c r="J29" s="131">
        <f t="shared" si="3"/>
        <v>-0.4488852637302882</v>
      </c>
      <c r="K29" s="131">
        <f t="shared" si="3"/>
        <v>-0.43466353677621283</v>
      </c>
      <c r="L29" s="131">
        <f t="shared" si="3"/>
        <v>-0.33848314606741575</v>
      </c>
      <c r="M29" s="131">
        <f t="shared" si="3"/>
        <v>-0.21331521739130435</v>
      </c>
      <c r="N29" s="131">
        <f t="shared" si="3"/>
        <v>-6.7873303167420809E-2</v>
      </c>
      <c r="O29" s="131">
        <f t="shared" si="3"/>
        <v>-0.23272727272727273</v>
      </c>
      <c r="P29" s="131">
        <f t="shared" si="3"/>
        <v>-0.84840281537628592</v>
      </c>
      <c r="Q29" s="132"/>
      <c r="R29" s="132">
        <f>(R25-R27)/R27</f>
        <v>-1</v>
      </c>
    </row>
    <row r="30" spans="1:18" x14ac:dyDescent="0.2">
      <c r="B30" s="118" t="s">
        <v>34</v>
      </c>
      <c r="D30" s="123"/>
      <c r="E30" s="126">
        <v>8210</v>
      </c>
      <c r="F30" s="126">
        <v>18060</v>
      </c>
      <c r="G30" s="126">
        <v>26030</v>
      </c>
      <c r="H30" s="126">
        <v>25580</v>
      </c>
      <c r="I30" s="126">
        <v>22950</v>
      </c>
      <c r="J30" s="126">
        <v>18390</v>
      </c>
      <c r="K30" s="126">
        <v>12780</v>
      </c>
      <c r="L30" s="126">
        <v>7120</v>
      </c>
      <c r="M30" s="126">
        <v>3680</v>
      </c>
      <c r="N30" s="126">
        <v>2210</v>
      </c>
      <c r="O30" s="126">
        <v>2750</v>
      </c>
      <c r="P30" s="126">
        <v>18470</v>
      </c>
    </row>
    <row r="31" spans="1:18" x14ac:dyDescent="0.2">
      <c r="B31" s="133" t="s">
        <v>35</v>
      </c>
      <c r="E31" s="123">
        <v>23400</v>
      </c>
      <c r="F31" s="123">
        <v>32400</v>
      </c>
      <c r="G31" s="123">
        <v>33200</v>
      </c>
      <c r="H31" s="123">
        <v>31500</v>
      </c>
      <c r="I31" s="123">
        <v>28000</v>
      </c>
      <c r="J31" s="123">
        <v>23200</v>
      </c>
      <c r="K31" s="123">
        <v>15800</v>
      </c>
      <c r="L31" s="123">
        <v>9600</v>
      </c>
      <c r="M31" s="123">
        <v>6800</v>
      </c>
      <c r="N31" s="123">
        <v>4200</v>
      </c>
      <c r="O31" s="123">
        <v>4100</v>
      </c>
      <c r="P31" s="123">
        <v>4200</v>
      </c>
    </row>
    <row r="32" spans="1:18" x14ac:dyDescent="0.2">
      <c r="B32" s="133" t="s">
        <v>36</v>
      </c>
      <c r="E32" s="123">
        <v>11800</v>
      </c>
      <c r="F32" s="123">
        <v>18200</v>
      </c>
      <c r="G32" s="123">
        <v>29600</v>
      </c>
      <c r="H32" s="123">
        <v>30100</v>
      </c>
      <c r="I32" s="123">
        <v>26600</v>
      </c>
      <c r="J32" s="123">
        <v>21400</v>
      </c>
      <c r="K32" s="123">
        <v>13800</v>
      </c>
      <c r="L32" s="123">
        <v>9100</v>
      </c>
      <c r="M32" s="123">
        <v>5600</v>
      </c>
      <c r="N32" s="123">
        <v>3700</v>
      </c>
      <c r="O32" s="123">
        <v>3100</v>
      </c>
      <c r="P32" s="123">
        <v>3000</v>
      </c>
    </row>
    <row r="33" spans="2:16" x14ac:dyDescent="0.2">
      <c r="B33" s="133" t="s">
        <v>37</v>
      </c>
      <c r="C33" s="117" t="s">
        <v>38</v>
      </c>
      <c r="E33" s="126">
        <v>4450</v>
      </c>
      <c r="F33" s="126">
        <v>16490</v>
      </c>
      <c r="G33" s="126">
        <v>28220</v>
      </c>
      <c r="H33" s="126">
        <v>29830</v>
      </c>
      <c r="I33" s="126">
        <v>27430</v>
      </c>
      <c r="J33" s="126">
        <v>23440</v>
      </c>
      <c r="K33" s="126">
        <v>15730</v>
      </c>
      <c r="L33" s="126">
        <v>9980</v>
      </c>
      <c r="M33" s="126">
        <v>6950</v>
      </c>
      <c r="N33" s="126">
        <v>5280</v>
      </c>
      <c r="O33" s="126">
        <v>5360</v>
      </c>
      <c r="P33" s="126">
        <v>8360</v>
      </c>
    </row>
    <row r="34" spans="2:16" x14ac:dyDescent="0.2">
      <c r="B34" s="133" t="s">
        <v>39</v>
      </c>
      <c r="E34" s="123">
        <v>23140</v>
      </c>
      <c r="F34" s="123">
        <v>29010</v>
      </c>
      <c r="G34" s="123">
        <v>37570</v>
      </c>
      <c r="H34" s="123">
        <v>37270</v>
      </c>
      <c r="I34" s="123">
        <v>33300</v>
      </c>
      <c r="J34" s="123">
        <v>28330</v>
      </c>
      <c r="K34" s="123">
        <v>20880</v>
      </c>
      <c r="L34" s="123">
        <v>14675</v>
      </c>
      <c r="M34" s="123">
        <v>10810</v>
      </c>
      <c r="N34" s="123">
        <v>8905</v>
      </c>
      <c r="O34" s="123">
        <v>7940</v>
      </c>
      <c r="P34" s="123">
        <v>7515</v>
      </c>
    </row>
    <row r="35" spans="2:16" x14ac:dyDescent="0.2">
      <c r="B35" s="133" t="s">
        <v>40</v>
      </c>
      <c r="E35" s="123">
        <v>10040</v>
      </c>
      <c r="F35" s="123">
        <v>12950</v>
      </c>
      <c r="G35" s="123">
        <v>15345</v>
      </c>
      <c r="H35" s="123">
        <v>16060</v>
      </c>
      <c r="I35" s="123">
        <v>14515</v>
      </c>
      <c r="J35" s="123">
        <v>10135</v>
      </c>
      <c r="K35" s="123">
        <v>7225</v>
      </c>
      <c r="L35" s="123">
        <v>4710</v>
      </c>
      <c r="M35" s="123">
        <v>2895</v>
      </c>
      <c r="N35" s="123">
        <v>2060</v>
      </c>
      <c r="O35" s="123">
        <v>2110</v>
      </c>
      <c r="P35" s="123">
        <v>2800</v>
      </c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opLeftCell="A4" workbookViewId="0">
      <selection activeCell="O10" sqref="O10:O12"/>
    </sheetView>
  </sheetViews>
  <sheetFormatPr defaultColWidth="8.140625" defaultRowHeight="12" x14ac:dyDescent="0.2"/>
  <cols>
    <col min="1" max="1" width="3.7109375" style="137" customWidth="1"/>
    <col min="2" max="2" width="9.7109375" style="137" customWidth="1"/>
    <col min="3" max="5" width="8.140625" style="137" customWidth="1"/>
    <col min="6" max="6" width="8.85546875" style="137" customWidth="1"/>
    <col min="7" max="16384" width="8.140625" style="137"/>
  </cols>
  <sheetData>
    <row r="1" spans="1:16" x14ac:dyDescent="0.2">
      <c r="A1" s="134"/>
      <c r="B1" s="135" t="s">
        <v>52</v>
      </c>
      <c r="C1" s="134"/>
      <c r="D1" s="134"/>
      <c r="E1" s="134"/>
      <c r="F1" s="136" t="s">
        <v>53</v>
      </c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x14ac:dyDescent="0.2">
      <c r="A2" s="134"/>
      <c r="B2" s="138">
        <f ca="1">NOW()</f>
        <v>43166.486884606478</v>
      </c>
      <c r="C2" s="134"/>
      <c r="D2" s="136" t="s">
        <v>54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x14ac:dyDescent="0.2">
      <c r="A6" s="134"/>
      <c r="B6" s="134"/>
      <c r="C6" s="136" t="s">
        <v>0</v>
      </c>
      <c r="D6" s="139" t="s">
        <v>75</v>
      </c>
      <c r="E6" s="139" t="s">
        <v>76</v>
      </c>
      <c r="F6" s="139" t="s">
        <v>77</v>
      </c>
      <c r="G6" s="139" t="s">
        <v>78</v>
      </c>
      <c r="H6" s="139" t="s">
        <v>79</v>
      </c>
      <c r="I6" s="139" t="s">
        <v>80</v>
      </c>
      <c r="J6" s="139" t="s">
        <v>81</v>
      </c>
      <c r="K6" s="139" t="s">
        <v>82</v>
      </c>
      <c r="L6" s="139" t="s">
        <v>83</v>
      </c>
      <c r="M6" s="139" t="s">
        <v>84</v>
      </c>
      <c r="N6" s="139" t="s">
        <v>85</v>
      </c>
      <c r="O6" s="139" t="s">
        <v>86</v>
      </c>
      <c r="P6" s="139" t="s">
        <v>62</v>
      </c>
    </row>
    <row r="7" spans="1:16" x14ac:dyDescent="0.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x14ac:dyDescent="0.2">
      <c r="A8" s="134">
        <v>1</v>
      </c>
      <c r="B8" s="135" t="s">
        <v>13</v>
      </c>
      <c r="C8" s="134">
        <v>5000</v>
      </c>
      <c r="D8" s="140">
        <v>500</v>
      </c>
      <c r="E8" s="140">
        <v>1000</v>
      </c>
      <c r="F8" s="134">
        <v>1500</v>
      </c>
      <c r="G8" s="134">
        <v>5000</v>
      </c>
      <c r="H8" s="134">
        <v>5000</v>
      </c>
      <c r="I8" s="134">
        <v>4300</v>
      </c>
      <c r="J8" s="134">
        <v>3700</v>
      </c>
      <c r="K8" s="134">
        <v>2800</v>
      </c>
      <c r="L8" s="134">
        <v>1900</v>
      </c>
      <c r="M8" s="134">
        <v>1500</v>
      </c>
      <c r="N8" s="134">
        <v>1400</v>
      </c>
      <c r="O8" s="134">
        <v>1350</v>
      </c>
      <c r="P8" s="134">
        <v>1300</v>
      </c>
    </row>
    <row r="9" spans="1:16" x14ac:dyDescent="0.2">
      <c r="A9" s="134">
        <f t="shared" ref="A9:A22" si="0">+A8+1</f>
        <v>2</v>
      </c>
      <c r="B9" s="135" t="s">
        <v>14</v>
      </c>
      <c r="C9" s="134">
        <v>7500</v>
      </c>
      <c r="D9" s="140">
        <v>2300</v>
      </c>
      <c r="E9" s="140">
        <v>6000</v>
      </c>
      <c r="F9" s="134">
        <v>6500</v>
      </c>
      <c r="G9" s="134">
        <v>7500</v>
      </c>
      <c r="H9" s="134">
        <v>7500</v>
      </c>
      <c r="I9" s="134">
        <v>6500</v>
      </c>
      <c r="J9" s="134">
        <v>5700</v>
      </c>
      <c r="K9" s="134">
        <v>4600</v>
      </c>
      <c r="L9" s="134">
        <v>3500</v>
      </c>
      <c r="M9" s="134">
        <v>3000</v>
      </c>
      <c r="N9" s="134">
        <v>2500</v>
      </c>
      <c r="O9" s="134">
        <v>2100</v>
      </c>
      <c r="P9" s="134">
        <v>1900</v>
      </c>
    </row>
    <row r="10" spans="1:16" x14ac:dyDescent="0.2">
      <c r="A10" s="134">
        <f t="shared" si="0"/>
        <v>3</v>
      </c>
      <c r="B10" s="135" t="s">
        <v>15</v>
      </c>
      <c r="C10" s="134">
        <v>4500</v>
      </c>
      <c r="D10" s="140">
        <v>800</v>
      </c>
      <c r="E10" s="140">
        <v>2000</v>
      </c>
      <c r="F10" s="134">
        <v>3700</v>
      </c>
      <c r="G10" s="134">
        <v>4500</v>
      </c>
      <c r="H10" s="134">
        <v>4500</v>
      </c>
      <c r="I10" s="134">
        <v>4400</v>
      </c>
      <c r="J10" s="134">
        <v>4100</v>
      </c>
      <c r="K10" s="134">
        <v>3100</v>
      </c>
      <c r="L10" s="134">
        <v>2000</v>
      </c>
      <c r="M10" s="134">
        <v>1000</v>
      </c>
      <c r="N10" s="134">
        <v>800</v>
      </c>
      <c r="O10" s="134">
        <v>650</v>
      </c>
      <c r="P10" s="134">
        <v>590</v>
      </c>
    </row>
    <row r="11" spans="1:16" x14ac:dyDescent="0.2">
      <c r="A11" s="134">
        <f t="shared" si="0"/>
        <v>4</v>
      </c>
      <c r="B11" s="135" t="s">
        <v>16</v>
      </c>
      <c r="C11" s="134">
        <v>1600</v>
      </c>
      <c r="D11" s="140">
        <v>500</v>
      </c>
      <c r="E11" s="140">
        <v>1500</v>
      </c>
      <c r="F11" s="134">
        <v>1600</v>
      </c>
      <c r="G11" s="134">
        <v>1600</v>
      </c>
      <c r="H11" s="134">
        <v>1600</v>
      </c>
      <c r="I11" s="134">
        <v>1200</v>
      </c>
      <c r="J11" s="134">
        <v>1100</v>
      </c>
      <c r="K11" s="134">
        <v>700</v>
      </c>
      <c r="L11" s="134">
        <v>600</v>
      </c>
      <c r="M11" s="134">
        <v>700</v>
      </c>
      <c r="N11" s="134">
        <v>300</v>
      </c>
      <c r="O11" s="134">
        <v>150</v>
      </c>
      <c r="P11" s="134">
        <v>470</v>
      </c>
    </row>
    <row r="12" spans="1:16" x14ac:dyDescent="0.2">
      <c r="A12" s="134">
        <f t="shared" si="0"/>
        <v>5</v>
      </c>
      <c r="B12" s="135" t="s">
        <v>17</v>
      </c>
      <c r="C12" s="134">
        <v>3500</v>
      </c>
      <c r="D12" s="140">
        <v>700</v>
      </c>
      <c r="E12" s="140">
        <v>3000</v>
      </c>
      <c r="F12" s="134">
        <v>2700</v>
      </c>
      <c r="G12" s="134">
        <v>3500</v>
      </c>
      <c r="H12" s="134">
        <v>3300</v>
      </c>
      <c r="I12" s="134">
        <v>3600</v>
      </c>
      <c r="J12" s="134">
        <v>2400</v>
      </c>
      <c r="K12" s="134">
        <v>1600</v>
      </c>
      <c r="L12" s="134">
        <v>1300</v>
      </c>
      <c r="M12" s="134">
        <v>1100</v>
      </c>
      <c r="N12" s="134">
        <v>900</v>
      </c>
      <c r="O12" s="134">
        <v>900</v>
      </c>
      <c r="P12" s="134">
        <v>330</v>
      </c>
    </row>
    <row r="13" spans="1:16" x14ac:dyDescent="0.2">
      <c r="A13" s="134">
        <f t="shared" si="0"/>
        <v>6</v>
      </c>
      <c r="B13" s="135" t="s">
        <v>18</v>
      </c>
      <c r="C13" s="134">
        <v>300</v>
      </c>
      <c r="D13" s="140">
        <v>30</v>
      </c>
      <c r="E13" s="140">
        <v>300</v>
      </c>
      <c r="F13" s="134">
        <v>300</v>
      </c>
      <c r="G13" s="134">
        <v>300</v>
      </c>
      <c r="H13" s="134">
        <v>300</v>
      </c>
      <c r="I13" s="134">
        <v>300</v>
      </c>
      <c r="J13" s="134">
        <v>200</v>
      </c>
      <c r="K13" s="134">
        <v>150</v>
      </c>
      <c r="L13" s="134">
        <v>50</v>
      </c>
      <c r="M13" s="134">
        <v>50</v>
      </c>
      <c r="N13" s="134">
        <v>50</v>
      </c>
      <c r="O13" s="134">
        <v>50</v>
      </c>
      <c r="P13" s="134">
        <v>40</v>
      </c>
    </row>
    <row r="14" spans="1:16" x14ac:dyDescent="0.2">
      <c r="A14" s="134">
        <f t="shared" si="0"/>
        <v>7</v>
      </c>
      <c r="B14" s="135" t="s">
        <v>55</v>
      </c>
      <c r="C14" s="134">
        <v>50</v>
      </c>
      <c r="D14" s="140">
        <v>20</v>
      </c>
      <c r="E14" s="140">
        <v>30</v>
      </c>
      <c r="F14" s="134">
        <v>50</v>
      </c>
      <c r="G14" s="134">
        <v>50</v>
      </c>
      <c r="H14" s="134">
        <v>50</v>
      </c>
      <c r="I14" s="134">
        <v>50</v>
      </c>
      <c r="J14" s="134">
        <v>50</v>
      </c>
      <c r="K14" s="134">
        <v>40</v>
      </c>
      <c r="L14" s="134">
        <v>30</v>
      </c>
      <c r="M14" s="134">
        <v>20</v>
      </c>
      <c r="N14" s="134">
        <v>10</v>
      </c>
      <c r="O14" s="134">
        <v>10</v>
      </c>
      <c r="P14" s="134">
        <v>10</v>
      </c>
    </row>
    <row r="15" spans="1:16" x14ac:dyDescent="0.2">
      <c r="A15" s="134">
        <f t="shared" si="0"/>
        <v>8</v>
      </c>
      <c r="B15" s="135" t="s">
        <v>20</v>
      </c>
      <c r="C15" s="134">
        <v>300</v>
      </c>
      <c r="D15" s="140">
        <v>100</v>
      </c>
      <c r="E15" s="140">
        <v>300</v>
      </c>
      <c r="F15" s="134">
        <v>300</v>
      </c>
      <c r="G15" s="134">
        <v>300</v>
      </c>
      <c r="H15" s="134">
        <v>300</v>
      </c>
      <c r="I15" s="134">
        <v>180</v>
      </c>
      <c r="J15" s="134">
        <v>200</v>
      </c>
      <c r="K15" s="134">
        <v>200</v>
      </c>
      <c r="L15" s="134">
        <v>150</v>
      </c>
      <c r="M15" s="134">
        <v>150</v>
      </c>
      <c r="N15" s="134">
        <v>100</v>
      </c>
      <c r="O15" s="134">
        <v>70</v>
      </c>
      <c r="P15" s="134">
        <v>50</v>
      </c>
    </row>
    <row r="16" spans="1:16" x14ac:dyDescent="0.2">
      <c r="A16" s="134">
        <f t="shared" si="0"/>
        <v>9</v>
      </c>
      <c r="B16" s="135" t="s">
        <v>21</v>
      </c>
      <c r="C16" s="134">
        <v>1200</v>
      </c>
      <c r="D16" s="140">
        <v>300</v>
      </c>
      <c r="E16" s="140">
        <v>1200</v>
      </c>
      <c r="F16" s="134">
        <v>1200</v>
      </c>
      <c r="G16" s="134">
        <v>1200</v>
      </c>
      <c r="H16" s="134">
        <v>1200</v>
      </c>
      <c r="I16" s="134">
        <v>1000</v>
      </c>
      <c r="J16" s="134">
        <v>850</v>
      </c>
      <c r="K16" s="134">
        <v>500</v>
      </c>
      <c r="L16" s="134">
        <v>250</v>
      </c>
      <c r="M16" s="134">
        <v>80</v>
      </c>
      <c r="N16" s="134">
        <v>80</v>
      </c>
      <c r="O16" s="134">
        <v>50</v>
      </c>
      <c r="P16" s="134">
        <v>50</v>
      </c>
    </row>
    <row r="17" spans="1:18" x14ac:dyDescent="0.2">
      <c r="A17" s="134">
        <f t="shared" si="0"/>
        <v>10</v>
      </c>
      <c r="B17" s="135" t="s">
        <v>22</v>
      </c>
      <c r="C17" s="134">
        <v>4300</v>
      </c>
      <c r="D17" s="140">
        <v>800</v>
      </c>
      <c r="E17" s="140">
        <v>2700</v>
      </c>
      <c r="F17" s="134">
        <v>3600</v>
      </c>
      <c r="G17" s="134">
        <v>4300</v>
      </c>
      <c r="H17" s="134">
        <v>4200</v>
      </c>
      <c r="I17" s="134">
        <v>3400</v>
      </c>
      <c r="J17" s="134">
        <v>2900</v>
      </c>
      <c r="K17" s="134">
        <v>2300</v>
      </c>
      <c r="L17" s="134">
        <v>1800</v>
      </c>
      <c r="M17" s="134">
        <v>1400</v>
      </c>
      <c r="N17" s="134">
        <v>1200</v>
      </c>
      <c r="O17" s="134">
        <v>1050</v>
      </c>
      <c r="P17" s="134">
        <v>1350</v>
      </c>
    </row>
    <row r="18" spans="1:18" x14ac:dyDescent="0.2">
      <c r="A18" s="134">
        <f t="shared" si="0"/>
        <v>11</v>
      </c>
      <c r="B18" s="135" t="s">
        <v>23</v>
      </c>
      <c r="C18" s="134">
        <v>6500</v>
      </c>
      <c r="D18" s="140">
        <v>1300</v>
      </c>
      <c r="E18" s="140">
        <v>3000</v>
      </c>
      <c r="F18" s="134">
        <v>4850</v>
      </c>
      <c r="G18" s="134">
        <v>6500</v>
      </c>
      <c r="H18" s="134">
        <v>6500</v>
      </c>
      <c r="I18" s="134">
        <v>5700</v>
      </c>
      <c r="J18" s="134">
        <v>4900</v>
      </c>
      <c r="K18" s="134">
        <v>2900</v>
      </c>
      <c r="L18" s="134">
        <v>1300</v>
      </c>
      <c r="M18" s="134">
        <v>400</v>
      </c>
      <c r="N18" s="134">
        <v>200</v>
      </c>
      <c r="O18" s="134">
        <v>200</v>
      </c>
      <c r="P18" s="134">
        <v>200</v>
      </c>
    </row>
    <row r="19" spans="1:18" x14ac:dyDescent="0.2">
      <c r="A19" s="134">
        <f t="shared" si="0"/>
        <v>12</v>
      </c>
      <c r="B19" s="135" t="s">
        <v>24</v>
      </c>
      <c r="C19" s="134">
        <v>360</v>
      </c>
      <c r="D19" s="140">
        <v>360</v>
      </c>
      <c r="E19" s="140">
        <v>360</v>
      </c>
      <c r="F19" s="134">
        <v>360</v>
      </c>
      <c r="G19" s="134">
        <v>360</v>
      </c>
      <c r="H19" s="134">
        <v>360</v>
      </c>
      <c r="I19" s="134">
        <v>270</v>
      </c>
      <c r="J19" s="134">
        <v>150</v>
      </c>
      <c r="K19" s="134">
        <v>250</v>
      </c>
      <c r="L19" s="134">
        <v>210</v>
      </c>
      <c r="M19" s="134">
        <v>130</v>
      </c>
      <c r="N19" s="134">
        <v>80</v>
      </c>
      <c r="O19" s="134">
        <v>80</v>
      </c>
      <c r="P19" s="134">
        <v>130</v>
      </c>
    </row>
    <row r="20" spans="1:18" x14ac:dyDescent="0.2">
      <c r="A20" s="134">
        <f t="shared" si="0"/>
        <v>13</v>
      </c>
      <c r="B20" s="135" t="s">
        <v>26</v>
      </c>
      <c r="C20" s="134">
        <v>360</v>
      </c>
      <c r="D20" s="140">
        <v>200</v>
      </c>
      <c r="E20" s="140">
        <v>250</v>
      </c>
      <c r="F20" s="134">
        <v>300</v>
      </c>
      <c r="G20" s="134">
        <v>360</v>
      </c>
      <c r="H20" s="134">
        <v>360</v>
      </c>
      <c r="I20" s="134">
        <v>350</v>
      </c>
      <c r="J20" s="134">
        <v>250</v>
      </c>
      <c r="K20" s="134">
        <v>120</v>
      </c>
      <c r="L20" s="134">
        <v>80</v>
      </c>
      <c r="M20" s="134">
        <v>50</v>
      </c>
      <c r="N20" s="134">
        <v>80</v>
      </c>
      <c r="O20" s="134">
        <v>80</v>
      </c>
      <c r="P20" s="134">
        <v>70</v>
      </c>
    </row>
    <row r="21" spans="1:18" x14ac:dyDescent="0.2">
      <c r="A21" s="134">
        <f t="shared" si="0"/>
        <v>14</v>
      </c>
      <c r="B21" s="135" t="s">
        <v>27</v>
      </c>
      <c r="C21" s="134">
        <v>600</v>
      </c>
      <c r="D21" s="140">
        <v>450</v>
      </c>
      <c r="E21" s="140">
        <v>500</v>
      </c>
      <c r="F21" s="134">
        <v>550</v>
      </c>
      <c r="G21" s="134">
        <v>600</v>
      </c>
      <c r="H21" s="134">
        <v>600</v>
      </c>
      <c r="I21" s="134">
        <v>550</v>
      </c>
      <c r="J21" s="134">
        <v>500</v>
      </c>
      <c r="K21" s="134">
        <v>400</v>
      </c>
      <c r="L21" s="134">
        <v>375</v>
      </c>
      <c r="M21" s="134">
        <v>350</v>
      </c>
      <c r="N21" s="134">
        <v>375</v>
      </c>
      <c r="O21" s="134">
        <v>400</v>
      </c>
      <c r="P21" s="134">
        <v>425</v>
      </c>
    </row>
    <row r="22" spans="1:18" x14ac:dyDescent="0.2">
      <c r="A22" s="134">
        <f t="shared" si="0"/>
        <v>15</v>
      </c>
      <c r="B22" s="135" t="s">
        <v>28</v>
      </c>
      <c r="C22" s="134">
        <v>1000</v>
      </c>
      <c r="D22" s="140">
        <v>400</v>
      </c>
      <c r="E22" s="140">
        <v>1000</v>
      </c>
      <c r="F22" s="134">
        <v>1000</v>
      </c>
      <c r="G22" s="134">
        <v>1000</v>
      </c>
      <c r="H22" s="134">
        <v>1000</v>
      </c>
      <c r="I22" s="134">
        <v>1000</v>
      </c>
      <c r="J22" s="134">
        <v>880</v>
      </c>
      <c r="K22" s="134">
        <v>820</v>
      </c>
      <c r="L22" s="134">
        <v>780</v>
      </c>
      <c r="M22" s="134">
        <v>730</v>
      </c>
      <c r="N22" s="134">
        <v>680</v>
      </c>
      <c r="O22" s="134">
        <v>650</v>
      </c>
      <c r="P22" s="134">
        <v>500</v>
      </c>
    </row>
    <row r="23" spans="1:18" x14ac:dyDescent="0.2">
      <c r="A23" s="134">
        <v>16</v>
      </c>
      <c r="B23" s="135" t="s">
        <v>56</v>
      </c>
      <c r="C23" s="134">
        <v>500</v>
      </c>
      <c r="D23" s="140"/>
      <c r="E23" s="140"/>
      <c r="F23" s="134">
        <v>500</v>
      </c>
      <c r="G23" s="134">
        <v>500</v>
      </c>
      <c r="H23" s="134">
        <v>500</v>
      </c>
      <c r="I23" s="134">
        <v>500</v>
      </c>
      <c r="J23" s="134">
        <v>450</v>
      </c>
      <c r="K23" s="134">
        <v>400</v>
      </c>
      <c r="L23" s="134">
        <v>350</v>
      </c>
      <c r="M23" s="134">
        <v>150</v>
      </c>
      <c r="N23" s="134">
        <v>150</v>
      </c>
      <c r="O23" s="134">
        <v>150</v>
      </c>
      <c r="P23" s="134">
        <v>100</v>
      </c>
    </row>
    <row r="24" spans="1:18" ht="12.75" thickBot="1" x14ac:dyDescent="0.25">
      <c r="A24" s="134">
        <v>17</v>
      </c>
      <c r="B24" s="134" t="s">
        <v>30</v>
      </c>
      <c r="C24" s="134">
        <v>650</v>
      </c>
      <c r="D24" s="140"/>
      <c r="E24" s="140"/>
      <c r="F24" s="134"/>
      <c r="G24" s="134"/>
      <c r="H24" s="134"/>
      <c r="I24" s="134"/>
      <c r="J24" s="134" t="s">
        <v>87</v>
      </c>
      <c r="K24" s="134" t="s">
        <v>87</v>
      </c>
      <c r="L24" s="134" t="s">
        <v>87</v>
      </c>
      <c r="M24" s="134" t="s">
        <v>87</v>
      </c>
      <c r="N24" s="134" t="s">
        <v>87</v>
      </c>
      <c r="O24" s="134" t="s">
        <v>87</v>
      </c>
      <c r="P24" s="134"/>
    </row>
    <row r="25" spans="1:18" ht="12.75" thickBot="1" x14ac:dyDescent="0.25">
      <c r="A25" s="134"/>
      <c r="B25" s="134"/>
      <c r="C25" s="141">
        <f t="shared" ref="C25:P25" si="1">SUM(C8:C24)</f>
        <v>38220</v>
      </c>
      <c r="D25" s="142">
        <f t="shared" si="1"/>
        <v>8760</v>
      </c>
      <c r="E25" s="142">
        <f t="shared" si="1"/>
        <v>23140</v>
      </c>
      <c r="F25" s="142">
        <f t="shared" si="1"/>
        <v>29010</v>
      </c>
      <c r="G25" s="142">
        <f t="shared" si="1"/>
        <v>37570</v>
      </c>
      <c r="H25" s="142">
        <f t="shared" si="1"/>
        <v>37270</v>
      </c>
      <c r="I25" s="142">
        <f t="shared" si="1"/>
        <v>33300</v>
      </c>
      <c r="J25" s="142">
        <f t="shared" si="1"/>
        <v>28330</v>
      </c>
      <c r="K25" s="142">
        <f t="shared" si="1"/>
        <v>20880</v>
      </c>
      <c r="L25" s="142">
        <f t="shared" si="1"/>
        <v>14675</v>
      </c>
      <c r="M25" s="142">
        <f t="shared" si="1"/>
        <v>10810</v>
      </c>
      <c r="N25" s="142">
        <f t="shared" si="1"/>
        <v>8905</v>
      </c>
      <c r="O25" s="142">
        <f t="shared" si="1"/>
        <v>7940</v>
      </c>
      <c r="P25" s="142">
        <f t="shared" si="1"/>
        <v>7515</v>
      </c>
    </row>
    <row r="26" spans="1:18" x14ac:dyDescent="0.2">
      <c r="A26" s="134"/>
      <c r="B26" s="143" t="s">
        <v>57</v>
      </c>
      <c r="C26" s="144"/>
      <c r="D26" s="145">
        <f t="shared" ref="D26:P26" si="2">+D25/$C$25</f>
        <v>0.22919937205651492</v>
      </c>
      <c r="E26" s="145">
        <f t="shared" si="2"/>
        <v>0.60544217687074831</v>
      </c>
      <c r="F26" s="145">
        <f t="shared" si="2"/>
        <v>0.7590266875981162</v>
      </c>
      <c r="G26" s="145">
        <f t="shared" si="2"/>
        <v>0.98299319727891155</v>
      </c>
      <c r="H26" s="145">
        <f t="shared" si="2"/>
        <v>0.97514390371533233</v>
      </c>
      <c r="I26" s="145">
        <f t="shared" si="2"/>
        <v>0.87127158555729989</v>
      </c>
      <c r="J26" s="145">
        <f t="shared" si="2"/>
        <v>0.74123495552066976</v>
      </c>
      <c r="K26" s="145">
        <f t="shared" si="2"/>
        <v>0.54631083202511777</v>
      </c>
      <c r="L26" s="145">
        <f t="shared" si="2"/>
        <v>0.38396127681841968</v>
      </c>
      <c r="M26" s="145">
        <f t="shared" si="2"/>
        <v>0.28283621140763998</v>
      </c>
      <c r="N26" s="145">
        <f t="shared" si="2"/>
        <v>0.23299319727891157</v>
      </c>
      <c r="O26" s="145">
        <f t="shared" si="2"/>
        <v>0.20774463631606488</v>
      </c>
      <c r="P26" s="145">
        <f t="shared" si="2"/>
        <v>0.19662480376766092</v>
      </c>
    </row>
    <row r="27" spans="1:18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R27" s="146">
        <v>920</v>
      </c>
    </row>
    <row r="28" spans="1:18" x14ac:dyDescent="0.2">
      <c r="A28" s="134"/>
      <c r="B28" s="135" t="s">
        <v>34</v>
      </c>
      <c r="C28" s="134"/>
      <c r="D28" s="140"/>
      <c r="E28" s="142">
        <v>8210</v>
      </c>
      <c r="F28" s="142">
        <v>18060</v>
      </c>
      <c r="G28" s="142">
        <v>26030</v>
      </c>
      <c r="H28" s="142">
        <v>25580</v>
      </c>
      <c r="I28" s="142">
        <v>22950</v>
      </c>
      <c r="J28" s="142">
        <v>18390</v>
      </c>
      <c r="K28" s="142">
        <v>12780</v>
      </c>
      <c r="L28" s="142">
        <v>7120</v>
      </c>
      <c r="M28" s="142">
        <v>3680</v>
      </c>
      <c r="N28" s="142">
        <v>2210</v>
      </c>
      <c r="O28" s="142">
        <v>2750</v>
      </c>
      <c r="P28" s="142">
        <v>18470</v>
      </c>
    </row>
    <row r="29" spans="1:18" x14ac:dyDescent="0.2">
      <c r="A29" s="134"/>
      <c r="B29" s="135" t="s">
        <v>58</v>
      </c>
      <c r="C29" s="134"/>
      <c r="D29" s="134"/>
      <c r="E29" s="147">
        <f t="shared" ref="E29:P29" si="3">(E25-E28)/E28</f>
        <v>1.8185140073081607</v>
      </c>
      <c r="F29" s="147">
        <f t="shared" si="3"/>
        <v>0.60631229235880402</v>
      </c>
      <c r="G29" s="147">
        <f t="shared" si="3"/>
        <v>0.44333461390703033</v>
      </c>
      <c r="H29" s="147">
        <f t="shared" si="3"/>
        <v>0.45699765441751367</v>
      </c>
      <c r="I29" s="147">
        <f t="shared" si="3"/>
        <v>0.45098039215686275</v>
      </c>
      <c r="J29" s="147">
        <f t="shared" si="3"/>
        <v>0.54051114736269712</v>
      </c>
      <c r="K29" s="147">
        <f t="shared" si="3"/>
        <v>0.63380281690140849</v>
      </c>
      <c r="L29" s="147">
        <f t="shared" si="3"/>
        <v>1.0610955056179776</v>
      </c>
      <c r="M29" s="147">
        <f t="shared" si="3"/>
        <v>1.9375</v>
      </c>
      <c r="N29" s="147">
        <f t="shared" si="3"/>
        <v>3.0294117647058822</v>
      </c>
      <c r="O29" s="147">
        <f t="shared" si="3"/>
        <v>1.8872727272727272</v>
      </c>
      <c r="P29" s="147">
        <f t="shared" si="3"/>
        <v>-0.5931239848402815</v>
      </c>
      <c r="Q29" s="148"/>
      <c r="R29" s="148">
        <f>(R25-R27)/R27</f>
        <v>-1</v>
      </c>
    </row>
    <row r="30" spans="1:18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8" x14ac:dyDescent="0.2">
      <c r="A31" s="134"/>
      <c r="B31" s="134" t="s">
        <v>35</v>
      </c>
      <c r="C31" s="134"/>
      <c r="D31" s="134"/>
      <c r="E31" s="140">
        <v>23400</v>
      </c>
      <c r="F31" s="140">
        <v>32400</v>
      </c>
      <c r="G31" s="140">
        <v>33200</v>
      </c>
      <c r="H31" s="140">
        <v>31500</v>
      </c>
      <c r="I31" s="140">
        <v>28000</v>
      </c>
      <c r="J31" s="140">
        <v>23200</v>
      </c>
      <c r="K31" s="140">
        <v>15800</v>
      </c>
      <c r="L31" s="140">
        <v>9600</v>
      </c>
      <c r="M31" s="140">
        <v>6800</v>
      </c>
      <c r="N31" s="140">
        <v>4200</v>
      </c>
      <c r="O31" s="140">
        <v>4100</v>
      </c>
      <c r="P31" s="140">
        <v>4200</v>
      </c>
    </row>
    <row r="32" spans="1:18" x14ac:dyDescent="0.2">
      <c r="A32" s="134"/>
      <c r="B32" s="134" t="s">
        <v>36</v>
      </c>
      <c r="C32" s="134"/>
      <c r="D32" s="134"/>
      <c r="E32" s="140">
        <v>11800</v>
      </c>
      <c r="F32" s="140">
        <v>18200</v>
      </c>
      <c r="G32" s="140">
        <v>29600</v>
      </c>
      <c r="H32" s="140">
        <v>30100</v>
      </c>
      <c r="I32" s="140">
        <v>26600</v>
      </c>
      <c r="J32" s="140">
        <v>21400</v>
      </c>
      <c r="K32" s="140">
        <v>13800</v>
      </c>
      <c r="L32" s="140">
        <v>9100</v>
      </c>
      <c r="M32" s="140">
        <v>5600</v>
      </c>
      <c r="N32" s="140">
        <v>3700</v>
      </c>
      <c r="O32" s="140">
        <v>3100</v>
      </c>
      <c r="P32" s="140">
        <v>3000</v>
      </c>
    </row>
    <row r="33" spans="1:16" x14ac:dyDescent="0.2">
      <c r="A33" s="134"/>
      <c r="B33" s="134" t="s">
        <v>37</v>
      </c>
      <c r="C33" s="134" t="s">
        <v>38</v>
      </c>
      <c r="D33" s="134"/>
      <c r="E33" s="142">
        <v>4450</v>
      </c>
      <c r="F33" s="142">
        <v>16490</v>
      </c>
      <c r="G33" s="142">
        <v>28220</v>
      </c>
      <c r="H33" s="142">
        <v>29830</v>
      </c>
      <c r="I33" s="142">
        <v>27430</v>
      </c>
      <c r="J33" s="142">
        <v>23440</v>
      </c>
      <c r="K33" s="142">
        <v>15730</v>
      </c>
      <c r="L33" s="142">
        <v>9980</v>
      </c>
      <c r="M33" s="142">
        <v>6950</v>
      </c>
      <c r="N33" s="142">
        <v>5280</v>
      </c>
      <c r="O33" s="142">
        <v>5360</v>
      </c>
      <c r="P33" s="142">
        <v>8360</v>
      </c>
    </row>
    <row r="34" spans="1:16" x14ac:dyDescent="0.2">
      <c r="A34" s="134"/>
      <c r="B34" s="134" t="s">
        <v>39</v>
      </c>
      <c r="C34" s="134"/>
      <c r="D34" s="134"/>
      <c r="E34" s="140">
        <v>23140</v>
      </c>
      <c r="F34" s="140">
        <v>29010</v>
      </c>
      <c r="G34" s="140">
        <v>37570</v>
      </c>
      <c r="H34" s="140">
        <v>37270</v>
      </c>
      <c r="I34" s="140">
        <v>33300</v>
      </c>
      <c r="J34" s="140">
        <v>28330</v>
      </c>
      <c r="K34" s="140">
        <v>20880</v>
      </c>
      <c r="L34" s="140">
        <v>14675</v>
      </c>
      <c r="M34" s="140">
        <f>+M25</f>
        <v>10810</v>
      </c>
      <c r="N34" s="140">
        <f>+N25</f>
        <v>8905</v>
      </c>
      <c r="O34" s="140">
        <f>+O25</f>
        <v>7940</v>
      </c>
      <c r="P34" s="140">
        <f>+P25</f>
        <v>7515</v>
      </c>
    </row>
    <row r="35" spans="1:16" x14ac:dyDescent="0.2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G10" sqref="G10:G12"/>
    </sheetView>
  </sheetViews>
  <sheetFormatPr defaultColWidth="8.140625" defaultRowHeight="12.75" x14ac:dyDescent="0.2"/>
  <cols>
    <col min="1" max="1" width="9.7109375" style="151" customWidth="1"/>
    <col min="2" max="4" width="8.140625" style="151" customWidth="1"/>
    <col min="5" max="5" width="8.85546875" style="151" customWidth="1"/>
    <col min="6" max="16384" width="8.140625" style="151"/>
  </cols>
  <sheetData>
    <row r="1" spans="1:15" x14ac:dyDescent="0.2">
      <c r="A1" s="150" t="s">
        <v>52</v>
      </c>
      <c r="E1" s="152" t="s">
        <v>53</v>
      </c>
    </row>
    <row r="2" spans="1:15" x14ac:dyDescent="0.2">
      <c r="A2" s="153">
        <f ca="1">NOW()</f>
        <v>43166.486884606478</v>
      </c>
      <c r="C2" s="154" t="s">
        <v>54</v>
      </c>
    </row>
    <row r="6" spans="1:15" x14ac:dyDescent="0.2">
      <c r="C6" s="155" t="s">
        <v>88</v>
      </c>
      <c r="D6" s="155" t="s">
        <v>89</v>
      </c>
      <c r="E6" s="155" t="s">
        <v>90</v>
      </c>
      <c r="F6" s="155" t="s">
        <v>91</v>
      </c>
      <c r="G6" s="155" t="s">
        <v>92</v>
      </c>
      <c r="H6" s="155" t="s">
        <v>93</v>
      </c>
      <c r="I6" s="155" t="s">
        <v>94</v>
      </c>
      <c r="J6" s="155" t="s">
        <v>95</v>
      </c>
      <c r="K6" s="155" t="s">
        <v>96</v>
      </c>
      <c r="L6" s="155" t="s">
        <v>97</v>
      </c>
      <c r="M6" s="155" t="s">
        <v>98</v>
      </c>
      <c r="N6" s="155" t="s">
        <v>99</v>
      </c>
      <c r="O6" s="155" t="s">
        <v>75</v>
      </c>
    </row>
    <row r="8" spans="1:15" x14ac:dyDescent="0.2">
      <c r="A8" s="150" t="s">
        <v>13</v>
      </c>
      <c r="C8" s="156">
        <v>200</v>
      </c>
      <c r="D8" s="157">
        <v>200</v>
      </c>
      <c r="E8" s="157">
        <v>1000</v>
      </c>
      <c r="F8" s="157">
        <v>1700</v>
      </c>
      <c r="G8" s="151">
        <v>1800</v>
      </c>
      <c r="H8" s="151">
        <v>1700</v>
      </c>
      <c r="I8" s="157">
        <v>1500</v>
      </c>
      <c r="J8" s="157">
        <v>800</v>
      </c>
      <c r="K8" s="157">
        <v>500</v>
      </c>
      <c r="L8" s="157">
        <v>400</v>
      </c>
      <c r="M8" s="157">
        <v>400</v>
      </c>
      <c r="N8" s="157">
        <v>400</v>
      </c>
      <c r="O8" s="157">
        <v>500</v>
      </c>
    </row>
    <row r="9" spans="1:15" x14ac:dyDescent="0.2">
      <c r="A9" s="150" t="s">
        <v>14</v>
      </c>
      <c r="C9" s="156">
        <v>1000</v>
      </c>
      <c r="D9" s="157">
        <v>1000</v>
      </c>
      <c r="E9" s="157">
        <v>3000</v>
      </c>
      <c r="F9" s="157">
        <v>5800</v>
      </c>
      <c r="G9" s="151">
        <v>5800</v>
      </c>
      <c r="H9" s="151">
        <v>5600</v>
      </c>
      <c r="I9" s="157">
        <v>4800</v>
      </c>
      <c r="J9" s="157">
        <v>3400</v>
      </c>
      <c r="K9" s="157">
        <v>2200</v>
      </c>
      <c r="L9" s="157">
        <v>1900</v>
      </c>
      <c r="M9" s="157">
        <v>1700</v>
      </c>
      <c r="N9" s="157">
        <v>1700</v>
      </c>
      <c r="O9" s="157">
        <v>2300</v>
      </c>
    </row>
    <row r="10" spans="1:15" x14ac:dyDescent="0.2">
      <c r="A10" s="150" t="s">
        <v>15</v>
      </c>
      <c r="C10" s="156">
        <v>50</v>
      </c>
      <c r="D10" s="157">
        <v>400</v>
      </c>
      <c r="E10" s="157">
        <v>1500</v>
      </c>
      <c r="F10" s="157">
        <v>4200</v>
      </c>
      <c r="G10" s="151">
        <v>4200</v>
      </c>
      <c r="H10" s="151">
        <v>4100</v>
      </c>
      <c r="I10" s="157">
        <v>3500</v>
      </c>
      <c r="J10" s="157">
        <v>2400</v>
      </c>
      <c r="K10" s="157">
        <v>1400</v>
      </c>
      <c r="L10" s="157">
        <v>800</v>
      </c>
      <c r="M10" s="157">
        <v>600</v>
      </c>
      <c r="N10" s="157">
        <v>600</v>
      </c>
      <c r="O10" s="157">
        <v>800</v>
      </c>
    </row>
    <row r="11" spans="1:15" x14ac:dyDescent="0.2">
      <c r="A11" s="150" t="s">
        <v>16</v>
      </c>
      <c r="C11" s="156">
        <v>50</v>
      </c>
      <c r="D11" s="157">
        <v>50</v>
      </c>
      <c r="E11" s="157">
        <v>800</v>
      </c>
      <c r="F11" s="157">
        <v>1600</v>
      </c>
      <c r="G11" s="151">
        <v>1600</v>
      </c>
      <c r="H11" s="151">
        <v>1300</v>
      </c>
      <c r="I11" s="157">
        <v>950</v>
      </c>
      <c r="J11" s="157">
        <v>570</v>
      </c>
      <c r="K11" s="157">
        <v>500</v>
      </c>
      <c r="L11" s="157">
        <v>500</v>
      </c>
      <c r="M11" s="157">
        <v>400</v>
      </c>
      <c r="N11" s="157">
        <v>400</v>
      </c>
      <c r="O11" s="157">
        <v>500</v>
      </c>
    </row>
    <row r="12" spans="1:15" x14ac:dyDescent="0.2">
      <c r="A12" s="150" t="s">
        <v>17</v>
      </c>
      <c r="C12" s="156">
        <v>50</v>
      </c>
      <c r="D12" s="157">
        <v>350</v>
      </c>
      <c r="E12" s="157">
        <v>3000</v>
      </c>
      <c r="F12" s="157">
        <v>3000</v>
      </c>
      <c r="G12" s="151">
        <v>3500</v>
      </c>
      <c r="H12" s="151">
        <v>3000</v>
      </c>
      <c r="I12" s="157">
        <v>2800</v>
      </c>
      <c r="J12" s="157">
        <v>1600</v>
      </c>
      <c r="K12" s="157">
        <v>750</v>
      </c>
      <c r="L12" s="157">
        <v>400</v>
      </c>
      <c r="M12" s="157">
        <v>400</v>
      </c>
      <c r="N12" s="157">
        <v>400</v>
      </c>
      <c r="O12" s="157">
        <v>700</v>
      </c>
    </row>
    <row r="13" spans="1:15" x14ac:dyDescent="0.2">
      <c r="A13" s="150" t="s">
        <v>18</v>
      </c>
      <c r="C13" s="156">
        <v>10</v>
      </c>
      <c r="D13" s="157">
        <v>100</v>
      </c>
      <c r="E13" s="157">
        <v>300</v>
      </c>
      <c r="F13" s="157">
        <v>300</v>
      </c>
      <c r="G13" s="151">
        <v>300</v>
      </c>
      <c r="H13" s="151">
        <v>300</v>
      </c>
      <c r="I13" s="157">
        <v>220</v>
      </c>
      <c r="J13" s="157">
        <v>140</v>
      </c>
      <c r="K13" s="157">
        <v>80</v>
      </c>
      <c r="L13" s="157">
        <v>40</v>
      </c>
      <c r="M13" s="157">
        <v>30</v>
      </c>
      <c r="N13" s="157">
        <v>30</v>
      </c>
      <c r="O13" s="157">
        <v>30</v>
      </c>
    </row>
    <row r="14" spans="1:15" x14ac:dyDescent="0.2">
      <c r="A14" s="150" t="s">
        <v>55</v>
      </c>
      <c r="C14" s="156">
        <v>0</v>
      </c>
      <c r="D14" s="157">
        <v>0</v>
      </c>
      <c r="E14" s="157">
        <v>50</v>
      </c>
      <c r="F14" s="157">
        <v>50</v>
      </c>
      <c r="G14" s="151">
        <v>50</v>
      </c>
      <c r="H14" s="151">
        <v>50</v>
      </c>
      <c r="I14" s="157">
        <v>50</v>
      </c>
      <c r="J14" s="157">
        <v>40</v>
      </c>
      <c r="K14" s="157">
        <v>20</v>
      </c>
      <c r="L14" s="157">
        <v>10</v>
      </c>
      <c r="M14" s="157">
        <v>10</v>
      </c>
      <c r="N14" s="157">
        <v>10</v>
      </c>
      <c r="O14" s="157">
        <v>20</v>
      </c>
    </row>
    <row r="15" spans="1:15" x14ac:dyDescent="0.2">
      <c r="A15" s="150" t="s">
        <v>20</v>
      </c>
      <c r="C15" s="156">
        <v>50</v>
      </c>
      <c r="D15" s="157">
        <v>80</v>
      </c>
      <c r="E15" s="157">
        <v>300</v>
      </c>
      <c r="F15" s="157">
        <v>300</v>
      </c>
      <c r="G15" s="151">
        <v>300</v>
      </c>
      <c r="H15" s="151">
        <v>220</v>
      </c>
      <c r="I15" s="157">
        <v>200</v>
      </c>
      <c r="J15" s="157">
        <v>130</v>
      </c>
      <c r="K15" s="157">
        <v>70</v>
      </c>
      <c r="L15" s="157">
        <v>50</v>
      </c>
      <c r="M15" s="157">
        <v>20</v>
      </c>
      <c r="N15" s="157">
        <v>20</v>
      </c>
      <c r="O15" s="157">
        <v>100</v>
      </c>
    </row>
    <row r="16" spans="1:15" x14ac:dyDescent="0.2">
      <c r="A16" s="150" t="s">
        <v>21</v>
      </c>
      <c r="C16" s="156">
        <v>50</v>
      </c>
      <c r="D16" s="157">
        <v>150</v>
      </c>
      <c r="E16" s="157">
        <v>1200</v>
      </c>
      <c r="F16" s="157">
        <v>1200</v>
      </c>
      <c r="G16" s="151">
        <v>1200</v>
      </c>
      <c r="H16" s="151">
        <v>1000</v>
      </c>
      <c r="I16" s="157">
        <v>870</v>
      </c>
      <c r="J16" s="157">
        <v>450</v>
      </c>
      <c r="K16" s="157">
        <v>300</v>
      </c>
      <c r="L16" s="157">
        <v>100</v>
      </c>
      <c r="M16" s="157">
        <v>0</v>
      </c>
      <c r="N16" s="157">
        <v>0</v>
      </c>
      <c r="O16" s="157">
        <v>300</v>
      </c>
    </row>
    <row r="17" spans="1:17" x14ac:dyDescent="0.2">
      <c r="A17" s="150" t="s">
        <v>22</v>
      </c>
      <c r="C17" s="156">
        <v>150</v>
      </c>
      <c r="D17" s="157">
        <v>300</v>
      </c>
      <c r="E17" s="157">
        <v>1800</v>
      </c>
      <c r="F17" s="157">
        <v>3600</v>
      </c>
      <c r="G17" s="151">
        <v>4000</v>
      </c>
      <c r="H17" s="151">
        <v>3500</v>
      </c>
      <c r="I17" s="157">
        <v>2850</v>
      </c>
      <c r="J17" s="157">
        <v>1800</v>
      </c>
      <c r="K17" s="157">
        <v>1100</v>
      </c>
      <c r="L17" s="157">
        <v>700</v>
      </c>
      <c r="M17" s="157">
        <v>500</v>
      </c>
      <c r="N17" s="157">
        <v>500</v>
      </c>
      <c r="O17" s="157">
        <v>800</v>
      </c>
    </row>
    <row r="18" spans="1:17" x14ac:dyDescent="0.2">
      <c r="A18" s="150" t="s">
        <v>23</v>
      </c>
      <c r="C18" s="156">
        <v>1200</v>
      </c>
      <c r="D18" s="157">
        <v>1300</v>
      </c>
      <c r="E18" s="157">
        <v>2850</v>
      </c>
      <c r="F18" s="157">
        <v>5500</v>
      </c>
      <c r="G18" s="151">
        <v>6100</v>
      </c>
      <c r="H18" s="151">
        <v>5800</v>
      </c>
      <c r="I18" s="157">
        <v>4800</v>
      </c>
      <c r="J18" s="157">
        <v>3600</v>
      </c>
      <c r="K18" s="157">
        <v>2300</v>
      </c>
      <c r="L18" s="157">
        <v>1400</v>
      </c>
      <c r="M18" s="157">
        <v>600</v>
      </c>
      <c r="N18" s="157">
        <v>600</v>
      </c>
      <c r="O18" s="157">
        <v>1300</v>
      </c>
    </row>
    <row r="19" spans="1:17" x14ac:dyDescent="0.2">
      <c r="A19" s="150" t="s">
        <v>24</v>
      </c>
      <c r="C19" s="156">
        <v>200</v>
      </c>
      <c r="D19" s="157">
        <v>250</v>
      </c>
      <c r="E19" s="157">
        <v>300</v>
      </c>
      <c r="F19" s="157">
        <v>350</v>
      </c>
      <c r="G19" s="151">
        <v>350</v>
      </c>
      <c r="H19" s="151">
        <v>280</v>
      </c>
      <c r="I19" s="157">
        <v>250</v>
      </c>
      <c r="J19" s="157">
        <v>300</v>
      </c>
      <c r="K19" s="157">
        <v>360</v>
      </c>
      <c r="L19" s="157">
        <v>220</v>
      </c>
      <c r="M19" s="157">
        <v>200</v>
      </c>
      <c r="N19" s="157">
        <v>200</v>
      </c>
      <c r="O19" s="157">
        <v>360</v>
      </c>
    </row>
    <row r="20" spans="1:17" x14ac:dyDescent="0.2">
      <c r="A20" s="150" t="s">
        <v>26</v>
      </c>
      <c r="C20" s="156">
        <v>200</v>
      </c>
      <c r="D20" s="157">
        <v>200</v>
      </c>
      <c r="E20" s="157">
        <v>300</v>
      </c>
      <c r="F20" s="157">
        <v>350</v>
      </c>
      <c r="G20" s="151">
        <v>350</v>
      </c>
      <c r="H20" s="151">
        <v>300</v>
      </c>
      <c r="I20" s="157">
        <v>350</v>
      </c>
      <c r="J20" s="157">
        <v>200</v>
      </c>
      <c r="K20" s="157">
        <v>100</v>
      </c>
      <c r="L20" s="157">
        <v>130</v>
      </c>
      <c r="M20" s="157">
        <v>100</v>
      </c>
      <c r="N20" s="157">
        <v>130</v>
      </c>
      <c r="O20" s="157">
        <v>200</v>
      </c>
    </row>
    <row r="21" spans="1:17" x14ac:dyDescent="0.2">
      <c r="A21" s="150" t="s">
        <v>27</v>
      </c>
      <c r="C21" s="156">
        <v>60</v>
      </c>
      <c r="D21" s="157">
        <v>70</v>
      </c>
      <c r="E21" s="157">
        <v>90</v>
      </c>
      <c r="F21" s="157">
        <v>270</v>
      </c>
      <c r="G21" s="151">
        <v>280</v>
      </c>
      <c r="H21" s="151">
        <v>280</v>
      </c>
      <c r="I21" s="157">
        <v>300</v>
      </c>
      <c r="J21" s="157">
        <v>300</v>
      </c>
      <c r="K21" s="157">
        <v>300</v>
      </c>
      <c r="L21" s="157">
        <v>300</v>
      </c>
      <c r="M21" s="157">
        <v>320</v>
      </c>
      <c r="N21" s="157">
        <v>370</v>
      </c>
      <c r="O21" s="157">
        <v>450</v>
      </c>
    </row>
    <row r="22" spans="1:17" x14ac:dyDescent="0.2">
      <c r="C22" s="157"/>
      <c r="D22" s="157"/>
      <c r="E22" s="157"/>
      <c r="F22" s="157"/>
      <c r="I22" s="157"/>
      <c r="J22" s="157"/>
      <c r="K22" s="157"/>
      <c r="L22" s="157"/>
      <c r="M22" s="157"/>
      <c r="N22" s="157"/>
      <c r="O22" s="157"/>
    </row>
    <row r="23" spans="1:17" x14ac:dyDescent="0.2">
      <c r="C23" s="156">
        <f t="shared" ref="C23:O23" si="0">SUM(C8:C22)</f>
        <v>3270</v>
      </c>
      <c r="D23" s="156">
        <f t="shared" si="0"/>
        <v>4450</v>
      </c>
      <c r="E23" s="156">
        <f t="shared" si="0"/>
        <v>16490</v>
      </c>
      <c r="F23" s="156">
        <f t="shared" si="0"/>
        <v>28220</v>
      </c>
      <c r="G23" s="156">
        <f t="shared" si="0"/>
        <v>29830</v>
      </c>
      <c r="H23" s="156">
        <f t="shared" si="0"/>
        <v>27430</v>
      </c>
      <c r="I23" s="156">
        <f t="shared" si="0"/>
        <v>23440</v>
      </c>
      <c r="J23" s="156">
        <f t="shared" si="0"/>
        <v>15730</v>
      </c>
      <c r="K23" s="156">
        <f t="shared" si="0"/>
        <v>9980</v>
      </c>
      <c r="L23" s="156">
        <f t="shared" si="0"/>
        <v>6950</v>
      </c>
      <c r="M23" s="156">
        <f t="shared" si="0"/>
        <v>5280</v>
      </c>
      <c r="N23" s="156">
        <f t="shared" si="0"/>
        <v>5360</v>
      </c>
      <c r="O23" s="156">
        <f t="shared" si="0"/>
        <v>8360</v>
      </c>
    </row>
    <row r="24" spans="1:17" x14ac:dyDescent="0.2"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7" x14ac:dyDescent="0.2">
      <c r="A25" s="150" t="s">
        <v>34</v>
      </c>
      <c r="C25" s="157"/>
      <c r="D25" s="156">
        <v>8210</v>
      </c>
      <c r="E25" s="156">
        <v>18060</v>
      </c>
      <c r="F25" s="156">
        <v>26030</v>
      </c>
      <c r="G25" s="156">
        <v>25580</v>
      </c>
      <c r="H25" s="156">
        <v>22950</v>
      </c>
      <c r="I25" s="156">
        <v>18390</v>
      </c>
      <c r="J25" s="156">
        <v>12780</v>
      </c>
      <c r="K25" s="156">
        <v>7120</v>
      </c>
      <c r="L25" s="156">
        <v>3680</v>
      </c>
      <c r="M25" s="156">
        <v>2210</v>
      </c>
      <c r="N25" s="156">
        <v>2750</v>
      </c>
      <c r="O25" s="156">
        <v>18470</v>
      </c>
      <c r="Q25" s="158">
        <v>920</v>
      </c>
    </row>
    <row r="27" spans="1:17" x14ac:dyDescent="0.2">
      <c r="A27" s="150" t="s">
        <v>58</v>
      </c>
      <c r="D27" s="159">
        <f t="shared" ref="D27:O27" si="1">(D23-D25)/D25</f>
        <v>-0.4579780755176614</v>
      </c>
      <c r="E27" s="159">
        <f t="shared" si="1"/>
        <v>-8.6932447397563672E-2</v>
      </c>
      <c r="F27" s="159">
        <f t="shared" si="1"/>
        <v>8.4133691893968493E-2</v>
      </c>
      <c r="G27" s="159">
        <f t="shared" si="1"/>
        <v>0.16614542611415167</v>
      </c>
      <c r="H27" s="159">
        <f t="shared" si="1"/>
        <v>0.1952069716775599</v>
      </c>
      <c r="I27" s="159">
        <f t="shared" si="1"/>
        <v>0.27460576400217507</v>
      </c>
      <c r="J27" s="159">
        <f t="shared" si="1"/>
        <v>0.23082942097026604</v>
      </c>
      <c r="K27" s="159">
        <f t="shared" si="1"/>
        <v>0.40168539325842695</v>
      </c>
      <c r="L27" s="159">
        <f t="shared" si="1"/>
        <v>0.88858695652173914</v>
      </c>
      <c r="M27" s="159">
        <f t="shared" si="1"/>
        <v>1.3891402714932126</v>
      </c>
      <c r="N27" s="159">
        <f t="shared" si="1"/>
        <v>0.9490909090909091</v>
      </c>
      <c r="O27" s="159">
        <f t="shared" si="1"/>
        <v>-0.54737412019491072</v>
      </c>
      <c r="P27" s="159"/>
      <c r="Q27" s="159">
        <f>(Q23-Q25)/Q25</f>
        <v>-1</v>
      </c>
    </row>
    <row r="29" spans="1:17" x14ac:dyDescent="0.2">
      <c r="A29" s="151" t="s">
        <v>35</v>
      </c>
      <c r="D29" s="157">
        <v>23400</v>
      </c>
      <c r="E29" s="157">
        <v>32400</v>
      </c>
      <c r="F29" s="157">
        <v>33200</v>
      </c>
      <c r="G29" s="157">
        <v>31500</v>
      </c>
      <c r="H29" s="157">
        <v>28000</v>
      </c>
      <c r="I29" s="157">
        <v>23200</v>
      </c>
      <c r="J29" s="157">
        <v>15800</v>
      </c>
      <c r="K29" s="157">
        <v>9600</v>
      </c>
      <c r="L29" s="157">
        <v>6800</v>
      </c>
      <c r="M29" s="157">
        <v>4200</v>
      </c>
      <c r="N29" s="157">
        <v>4100</v>
      </c>
      <c r="O29" s="157">
        <v>4200</v>
      </c>
    </row>
    <row r="30" spans="1:17" x14ac:dyDescent="0.2">
      <c r="A30" s="151" t="s">
        <v>36</v>
      </c>
      <c r="D30" s="157">
        <v>11800</v>
      </c>
      <c r="E30" s="157">
        <v>18200</v>
      </c>
      <c r="F30" s="157">
        <v>29600</v>
      </c>
      <c r="G30" s="157">
        <v>30100</v>
      </c>
      <c r="H30" s="157">
        <v>26600</v>
      </c>
      <c r="I30" s="157">
        <v>21400</v>
      </c>
      <c r="J30" s="157">
        <v>13800</v>
      </c>
      <c r="K30" s="157">
        <v>9100</v>
      </c>
      <c r="L30" s="157">
        <v>5600</v>
      </c>
      <c r="M30" s="157">
        <v>3700</v>
      </c>
      <c r="N30" s="157">
        <v>3100</v>
      </c>
      <c r="O30" s="157">
        <v>3000</v>
      </c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G10" sqref="G10:G12"/>
    </sheetView>
  </sheetViews>
  <sheetFormatPr defaultColWidth="8" defaultRowHeight="12" x14ac:dyDescent="0.2"/>
  <cols>
    <col min="1" max="1" width="9.7109375" style="163" customWidth="1"/>
    <col min="2" max="4" width="8" style="163" customWidth="1"/>
    <col min="5" max="5" width="8.85546875" style="163" customWidth="1"/>
    <col min="6" max="16384" width="8" style="163"/>
  </cols>
  <sheetData>
    <row r="1" spans="1:15" ht="12.75" x14ac:dyDescent="0.2">
      <c r="A1" s="160" t="s">
        <v>52</v>
      </c>
      <c r="B1" s="161"/>
      <c r="C1" s="161"/>
      <c r="D1" s="161"/>
      <c r="E1" s="162" t="s">
        <v>53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2.75" x14ac:dyDescent="0.2">
      <c r="A2" s="164">
        <f ca="1">NOW()</f>
        <v>43166.486884606478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 x14ac:dyDescent="0.2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2.75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12.75" x14ac:dyDescent="0.2">
      <c r="A6" s="161"/>
      <c r="B6" s="161"/>
      <c r="C6" s="165" t="s">
        <v>100</v>
      </c>
      <c r="D6" s="165" t="s">
        <v>101</v>
      </c>
      <c r="E6" s="165" t="s">
        <v>102</v>
      </c>
      <c r="F6" s="165" t="s">
        <v>103</v>
      </c>
      <c r="G6" s="165" t="s">
        <v>104</v>
      </c>
      <c r="H6" s="165" t="s">
        <v>105</v>
      </c>
      <c r="I6" s="165" t="s">
        <v>106</v>
      </c>
      <c r="J6" s="165" t="s">
        <v>107</v>
      </c>
      <c r="K6" s="165" t="s">
        <v>108</v>
      </c>
      <c r="L6" s="165" t="s">
        <v>109</v>
      </c>
      <c r="M6" s="165" t="s">
        <v>110</v>
      </c>
      <c r="N6" s="165" t="s">
        <v>111</v>
      </c>
      <c r="O6" s="165" t="s">
        <v>88</v>
      </c>
    </row>
    <row r="7" spans="1:15" ht="12.75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2.75" x14ac:dyDescent="0.2">
      <c r="A8" s="160" t="s">
        <v>13</v>
      </c>
      <c r="B8" s="161"/>
      <c r="C8" s="166">
        <v>700</v>
      </c>
      <c r="D8" s="166">
        <v>1200</v>
      </c>
      <c r="E8" s="166">
        <v>1500</v>
      </c>
      <c r="F8" s="166">
        <v>2250</v>
      </c>
      <c r="G8" s="166">
        <v>2300</v>
      </c>
      <c r="H8" s="166">
        <v>2100</v>
      </c>
      <c r="I8" s="166">
        <v>1700</v>
      </c>
      <c r="J8" s="161">
        <v>1100</v>
      </c>
      <c r="K8" s="161">
        <v>650</v>
      </c>
      <c r="L8" s="161">
        <v>550</v>
      </c>
      <c r="M8" s="161">
        <v>400</v>
      </c>
      <c r="N8" s="161">
        <v>300</v>
      </c>
      <c r="O8" s="161">
        <v>200</v>
      </c>
    </row>
    <row r="9" spans="1:15" ht="12.75" x14ac:dyDescent="0.2">
      <c r="A9" s="160" t="s">
        <v>14</v>
      </c>
      <c r="B9" s="161"/>
      <c r="C9" s="166">
        <v>1700</v>
      </c>
      <c r="D9" s="166">
        <v>3300</v>
      </c>
      <c r="E9" s="166">
        <v>4600</v>
      </c>
      <c r="F9" s="166">
        <v>6800</v>
      </c>
      <c r="G9" s="166">
        <v>7000</v>
      </c>
      <c r="H9" s="166">
        <v>6500</v>
      </c>
      <c r="I9" s="166">
        <v>5500</v>
      </c>
      <c r="J9" s="161">
        <v>3800</v>
      </c>
      <c r="K9" s="161">
        <v>2850</v>
      </c>
      <c r="L9" s="161">
        <v>2000</v>
      </c>
      <c r="M9" s="161">
        <v>1100</v>
      </c>
      <c r="N9" s="161">
        <v>1000</v>
      </c>
      <c r="O9" s="161">
        <v>1000</v>
      </c>
    </row>
    <row r="10" spans="1:15" ht="12.75" x14ac:dyDescent="0.2">
      <c r="A10" s="160" t="s">
        <v>15</v>
      </c>
      <c r="B10" s="161"/>
      <c r="C10" s="166">
        <v>300</v>
      </c>
      <c r="D10" s="166">
        <v>700</v>
      </c>
      <c r="E10" s="166">
        <v>1100</v>
      </c>
      <c r="F10" s="166">
        <v>3500</v>
      </c>
      <c r="G10" s="166">
        <v>3700</v>
      </c>
      <c r="H10" s="166">
        <v>3300</v>
      </c>
      <c r="I10" s="166">
        <v>2600</v>
      </c>
      <c r="J10" s="161">
        <v>1300</v>
      </c>
      <c r="K10" s="161">
        <v>650</v>
      </c>
      <c r="L10" s="161">
        <v>300</v>
      </c>
      <c r="M10" s="161">
        <v>400</v>
      </c>
      <c r="N10" s="161">
        <v>200</v>
      </c>
      <c r="O10" s="161">
        <v>50</v>
      </c>
    </row>
    <row r="11" spans="1:15" ht="12.75" x14ac:dyDescent="0.2">
      <c r="A11" s="160" t="s">
        <v>16</v>
      </c>
      <c r="B11" s="161"/>
      <c r="C11" s="166">
        <v>50</v>
      </c>
      <c r="D11" s="166">
        <v>300</v>
      </c>
      <c r="E11" s="166">
        <v>1000</v>
      </c>
      <c r="F11" s="166">
        <v>1500</v>
      </c>
      <c r="G11" s="166">
        <v>1600</v>
      </c>
      <c r="H11" s="166">
        <v>950</v>
      </c>
      <c r="I11" s="166">
        <v>600</v>
      </c>
      <c r="J11" s="161">
        <v>500</v>
      </c>
      <c r="K11" s="161">
        <v>500</v>
      </c>
      <c r="L11" s="161">
        <v>240</v>
      </c>
      <c r="M11" s="161">
        <v>100</v>
      </c>
      <c r="N11" s="161">
        <v>100</v>
      </c>
      <c r="O11" s="161">
        <v>50</v>
      </c>
    </row>
    <row r="12" spans="1:15" ht="12.75" x14ac:dyDescent="0.2">
      <c r="A12" s="160" t="s">
        <v>17</v>
      </c>
      <c r="B12" s="161"/>
      <c r="C12" s="166">
        <v>120</v>
      </c>
      <c r="D12" s="166">
        <v>1600</v>
      </c>
      <c r="E12" s="166">
        <v>2100</v>
      </c>
      <c r="F12" s="166">
        <v>3500</v>
      </c>
      <c r="G12" s="166">
        <v>3600</v>
      </c>
      <c r="H12" s="166">
        <v>3100</v>
      </c>
      <c r="I12" s="166">
        <v>2100</v>
      </c>
      <c r="J12" s="161">
        <v>900</v>
      </c>
      <c r="K12" s="161">
        <v>400</v>
      </c>
      <c r="L12" s="161">
        <v>300</v>
      </c>
      <c r="M12" s="161">
        <v>50</v>
      </c>
      <c r="N12" s="161">
        <v>50</v>
      </c>
      <c r="O12" s="161">
        <v>50</v>
      </c>
    </row>
    <row r="13" spans="1:15" ht="12.75" x14ac:dyDescent="0.2">
      <c r="A13" s="160" t="s">
        <v>18</v>
      </c>
      <c r="B13" s="161"/>
      <c r="C13" s="166">
        <v>20</v>
      </c>
      <c r="D13" s="166">
        <v>200</v>
      </c>
      <c r="E13" s="166">
        <v>300</v>
      </c>
      <c r="F13" s="166">
        <v>300</v>
      </c>
      <c r="G13" s="166">
        <v>300</v>
      </c>
      <c r="H13" s="166">
        <v>250</v>
      </c>
      <c r="I13" s="166">
        <v>200</v>
      </c>
      <c r="J13" s="161">
        <v>100</v>
      </c>
      <c r="K13" s="161">
        <v>60</v>
      </c>
      <c r="L13" s="161">
        <v>50</v>
      </c>
      <c r="M13" s="161">
        <v>20</v>
      </c>
      <c r="N13" s="161">
        <v>10</v>
      </c>
      <c r="O13" s="161">
        <v>10</v>
      </c>
    </row>
    <row r="14" spans="1:15" ht="12.75" x14ac:dyDescent="0.2">
      <c r="A14" s="160" t="s">
        <v>55</v>
      </c>
      <c r="B14" s="161"/>
      <c r="C14" s="166">
        <v>0</v>
      </c>
      <c r="D14" s="166">
        <v>50</v>
      </c>
      <c r="E14" s="166">
        <v>50</v>
      </c>
      <c r="F14" s="166">
        <v>50</v>
      </c>
      <c r="G14" s="166">
        <v>50</v>
      </c>
      <c r="H14" s="166">
        <v>50</v>
      </c>
      <c r="I14" s="166">
        <v>50</v>
      </c>
      <c r="J14" s="161">
        <v>20</v>
      </c>
      <c r="K14" s="161">
        <v>20</v>
      </c>
      <c r="L14" s="161">
        <v>10</v>
      </c>
      <c r="M14" s="161">
        <v>0</v>
      </c>
      <c r="N14" s="161">
        <v>0</v>
      </c>
      <c r="O14" s="161">
        <v>0</v>
      </c>
    </row>
    <row r="15" spans="1:15" ht="12.75" x14ac:dyDescent="0.2">
      <c r="A15" s="160" t="s">
        <v>20</v>
      </c>
      <c r="B15" s="161"/>
      <c r="C15" s="166">
        <v>0</v>
      </c>
      <c r="D15" s="166">
        <v>200</v>
      </c>
      <c r="E15" s="166">
        <v>200</v>
      </c>
      <c r="F15" s="166">
        <v>300</v>
      </c>
      <c r="G15" s="166">
        <v>240</v>
      </c>
      <c r="H15" s="166">
        <v>200</v>
      </c>
      <c r="I15" s="166">
        <v>200</v>
      </c>
      <c r="J15" s="161">
        <v>140</v>
      </c>
      <c r="K15" s="161">
        <v>100</v>
      </c>
      <c r="L15" s="161">
        <v>100</v>
      </c>
      <c r="M15" s="161">
        <v>100</v>
      </c>
      <c r="N15" s="161">
        <v>100</v>
      </c>
      <c r="O15" s="161">
        <v>50</v>
      </c>
    </row>
    <row r="16" spans="1:15" ht="12.75" x14ac:dyDescent="0.2">
      <c r="A16" s="160" t="s">
        <v>21</v>
      </c>
      <c r="B16" s="161"/>
      <c r="C16" s="166">
        <v>20</v>
      </c>
      <c r="D16" s="166">
        <v>600</v>
      </c>
      <c r="E16" s="166">
        <v>1000</v>
      </c>
      <c r="F16" s="166">
        <v>1200</v>
      </c>
      <c r="G16" s="166">
        <v>1200</v>
      </c>
      <c r="H16" s="166">
        <v>950</v>
      </c>
      <c r="I16" s="166">
        <v>600</v>
      </c>
      <c r="J16" s="161">
        <v>350</v>
      </c>
      <c r="K16" s="161">
        <v>160</v>
      </c>
      <c r="L16" s="161">
        <v>50</v>
      </c>
      <c r="M16" s="161">
        <v>20</v>
      </c>
      <c r="N16" s="161">
        <v>20</v>
      </c>
      <c r="O16" s="161">
        <v>50</v>
      </c>
    </row>
    <row r="17" spans="1:17" ht="12.75" x14ac:dyDescent="0.2">
      <c r="A17" s="160" t="s">
        <v>22</v>
      </c>
      <c r="B17" s="161"/>
      <c r="C17" s="166">
        <v>40</v>
      </c>
      <c r="D17" s="166">
        <v>900</v>
      </c>
      <c r="E17" s="166">
        <v>1500</v>
      </c>
      <c r="F17" s="166">
        <v>3300</v>
      </c>
      <c r="G17" s="166">
        <v>3300</v>
      </c>
      <c r="H17" s="166">
        <v>2800</v>
      </c>
      <c r="I17" s="166">
        <v>2400</v>
      </c>
      <c r="J17" s="161">
        <v>1700</v>
      </c>
      <c r="K17" s="161">
        <v>1000</v>
      </c>
      <c r="L17" s="161">
        <v>450</v>
      </c>
      <c r="M17" s="161">
        <v>200</v>
      </c>
      <c r="N17" s="161">
        <v>200</v>
      </c>
      <c r="O17" s="161">
        <v>150</v>
      </c>
    </row>
    <row r="18" spans="1:17" ht="12.75" x14ac:dyDescent="0.2">
      <c r="A18" s="160" t="s">
        <v>23</v>
      </c>
      <c r="B18" s="161"/>
      <c r="C18" s="166">
        <v>1100</v>
      </c>
      <c r="D18" s="166">
        <v>2500</v>
      </c>
      <c r="E18" s="166">
        <v>4500</v>
      </c>
      <c r="F18" s="166">
        <v>6500</v>
      </c>
      <c r="G18" s="166">
        <v>6500</v>
      </c>
      <c r="H18" s="166">
        <v>6100</v>
      </c>
      <c r="I18" s="166">
        <v>5100</v>
      </c>
      <c r="J18" s="161">
        <v>3500</v>
      </c>
      <c r="K18" s="161">
        <v>2400</v>
      </c>
      <c r="L18" s="161">
        <v>1400</v>
      </c>
      <c r="M18" s="161">
        <v>1200</v>
      </c>
      <c r="N18" s="161">
        <v>1000</v>
      </c>
      <c r="O18" s="161">
        <v>1200</v>
      </c>
    </row>
    <row r="19" spans="1:17" ht="12.75" x14ac:dyDescent="0.2">
      <c r="A19" s="160" t="s">
        <v>24</v>
      </c>
      <c r="B19" s="161"/>
      <c r="C19" s="166">
        <v>190</v>
      </c>
      <c r="D19" s="166">
        <v>300</v>
      </c>
      <c r="E19" s="166">
        <v>350</v>
      </c>
      <c r="F19" s="166">
        <v>360</v>
      </c>
      <c r="G19" s="166">
        <v>360</v>
      </c>
      <c r="H19" s="166">
        <v>350</v>
      </c>
      <c r="I19" s="166">
        <v>350</v>
      </c>
      <c r="J19" s="161">
        <v>350</v>
      </c>
      <c r="K19" s="161">
        <v>250</v>
      </c>
      <c r="L19" s="161">
        <v>150</v>
      </c>
      <c r="M19" s="161">
        <v>110</v>
      </c>
      <c r="N19" s="161">
        <v>150</v>
      </c>
      <c r="O19" s="161">
        <v>200</v>
      </c>
    </row>
    <row r="20" spans="1:17" ht="12.75" x14ac:dyDescent="0.2">
      <c r="A20" s="160" t="s">
        <v>26</v>
      </c>
      <c r="B20" s="161"/>
      <c r="C20" s="166">
        <v>30</v>
      </c>
      <c r="D20" s="166">
        <v>100</v>
      </c>
      <c r="E20" s="166">
        <v>220</v>
      </c>
      <c r="F20" s="166">
        <v>300</v>
      </c>
      <c r="G20" s="166">
        <v>300</v>
      </c>
      <c r="H20" s="166">
        <v>300</v>
      </c>
      <c r="I20" s="166">
        <v>200</v>
      </c>
      <c r="J20" s="161">
        <v>0</v>
      </c>
      <c r="K20" s="161">
        <v>0</v>
      </c>
      <c r="L20" s="161">
        <v>0</v>
      </c>
      <c r="M20" s="161">
        <v>0</v>
      </c>
      <c r="N20" s="161">
        <v>100</v>
      </c>
      <c r="O20" s="161">
        <v>200</v>
      </c>
    </row>
    <row r="21" spans="1:17" ht="12.75" x14ac:dyDescent="0.2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7" ht="12.75" x14ac:dyDescent="0.2">
      <c r="A22" s="161"/>
      <c r="B22" s="161"/>
      <c r="C22" s="166">
        <f t="shared" ref="C22:O22" si="0">SUM(C8:C19)</f>
        <v>4240</v>
      </c>
      <c r="D22" s="166">
        <f t="shared" si="0"/>
        <v>11850</v>
      </c>
      <c r="E22" s="166">
        <f t="shared" si="0"/>
        <v>18200</v>
      </c>
      <c r="F22" s="166">
        <f t="shared" si="0"/>
        <v>29560</v>
      </c>
      <c r="G22" s="166">
        <f t="shared" si="0"/>
        <v>30150</v>
      </c>
      <c r="H22" s="166">
        <f t="shared" si="0"/>
        <v>26650</v>
      </c>
      <c r="I22" s="166">
        <f t="shared" si="0"/>
        <v>21400</v>
      </c>
      <c r="J22" s="166">
        <f t="shared" si="0"/>
        <v>13760</v>
      </c>
      <c r="K22" s="166">
        <f t="shared" si="0"/>
        <v>9040</v>
      </c>
      <c r="L22" s="166">
        <f t="shared" si="0"/>
        <v>5600</v>
      </c>
      <c r="M22" s="166">
        <f t="shared" si="0"/>
        <v>3700</v>
      </c>
      <c r="N22" s="166">
        <f t="shared" si="0"/>
        <v>3130</v>
      </c>
      <c r="O22" s="166">
        <f t="shared" si="0"/>
        <v>3010</v>
      </c>
    </row>
    <row r="23" spans="1:17" ht="12.75" x14ac:dyDescent="0.2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7" ht="12.75" x14ac:dyDescent="0.2">
      <c r="A24" s="160" t="s">
        <v>34</v>
      </c>
      <c r="B24" s="161"/>
      <c r="C24" s="161"/>
      <c r="D24" s="166">
        <v>8210</v>
      </c>
      <c r="E24" s="166">
        <v>18060</v>
      </c>
      <c r="F24" s="166">
        <v>26030</v>
      </c>
      <c r="G24" s="166">
        <v>25580</v>
      </c>
      <c r="H24" s="166">
        <v>22950</v>
      </c>
      <c r="I24" s="166">
        <v>18390</v>
      </c>
      <c r="J24" s="166">
        <v>12780</v>
      </c>
      <c r="K24" s="166">
        <v>7120</v>
      </c>
      <c r="L24" s="166">
        <v>3680</v>
      </c>
      <c r="M24" s="166">
        <v>2210</v>
      </c>
      <c r="N24" s="166">
        <v>2750</v>
      </c>
      <c r="O24" s="166">
        <v>18470</v>
      </c>
      <c r="Q24" s="167">
        <v>920</v>
      </c>
    </row>
    <row r="25" spans="1:17" ht="12.75" x14ac:dyDescent="0.2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7" ht="12.75" x14ac:dyDescent="0.2">
      <c r="A26" s="160" t="s">
        <v>58</v>
      </c>
      <c r="B26" s="161"/>
      <c r="C26" s="161"/>
      <c r="D26" s="168">
        <f t="shared" ref="D26:Q26" si="1">(D22-D24)/D24</f>
        <v>0.44336175395858707</v>
      </c>
      <c r="E26" s="168">
        <f t="shared" si="1"/>
        <v>7.7519379844961239E-3</v>
      </c>
      <c r="F26" s="168">
        <f t="shared" si="1"/>
        <v>0.13561275451402227</v>
      </c>
      <c r="G26" s="168">
        <f t="shared" si="1"/>
        <v>0.17865519937451133</v>
      </c>
      <c r="H26" s="168">
        <f t="shared" si="1"/>
        <v>0.16122004357298475</v>
      </c>
      <c r="I26" s="168">
        <f t="shared" si="1"/>
        <v>0.16367591082109842</v>
      </c>
      <c r="J26" s="168">
        <f t="shared" si="1"/>
        <v>7.6682316118935834E-2</v>
      </c>
      <c r="K26" s="168">
        <f t="shared" si="1"/>
        <v>0.2696629213483146</v>
      </c>
      <c r="L26" s="168">
        <f t="shared" si="1"/>
        <v>0.52173913043478259</v>
      </c>
      <c r="M26" s="168">
        <f t="shared" si="1"/>
        <v>0.67420814479638014</v>
      </c>
      <c r="N26" s="168">
        <f t="shared" si="1"/>
        <v>0.13818181818181818</v>
      </c>
      <c r="O26" s="168">
        <f t="shared" si="1"/>
        <v>-0.83703302652950728</v>
      </c>
      <c r="P26" s="169" t="e">
        <f t="shared" si="1"/>
        <v>#DIV/0!</v>
      </c>
      <c r="Q26" s="169">
        <f t="shared" si="1"/>
        <v>-1</v>
      </c>
    </row>
    <row r="27" spans="1:17" ht="12.75" x14ac:dyDescent="0.2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7" ht="12.75" x14ac:dyDescent="0.2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phoneticPr fontId="30" type="noConversion"/>
  <printOptions horizontalCentered="1" verticalCentered="1" gridLines="1" gridLinesSet="0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rightToLeft="1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5" sqref="B55"/>
    </sheetView>
  </sheetViews>
  <sheetFormatPr defaultRowHeight="12.75" x14ac:dyDescent="0.2"/>
  <cols>
    <col min="1" max="1" width="18.140625" style="79" customWidth="1"/>
    <col min="2" max="11" width="9.140625" style="79" customWidth="1"/>
    <col min="12" max="12" width="7" style="79" bestFit="1" customWidth="1"/>
    <col min="13" max="16384" width="9.140625" style="79"/>
  </cols>
  <sheetData>
    <row r="1" spans="1:18" x14ac:dyDescent="0.2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8" x14ac:dyDescent="0.2">
      <c r="A2" s="80"/>
      <c r="B2" s="80"/>
      <c r="C2" s="80"/>
      <c r="D2" s="80"/>
      <c r="E2" s="172"/>
      <c r="F2" s="175"/>
      <c r="G2" s="172"/>
      <c r="H2" s="82"/>
      <c r="I2" s="80"/>
      <c r="J2" s="80"/>
      <c r="K2" s="80"/>
      <c r="L2" s="80"/>
      <c r="M2" s="80"/>
      <c r="N2" s="80"/>
      <c r="O2" s="80"/>
    </row>
    <row r="3" spans="1:18" x14ac:dyDescent="0.2">
      <c r="A3" s="83" t="s">
        <v>13</v>
      </c>
      <c r="B3" s="84">
        <v>5000</v>
      </c>
      <c r="C3" s="84">
        <v>0</v>
      </c>
      <c r="D3" s="84">
        <v>0</v>
      </c>
      <c r="E3" s="84">
        <v>100</v>
      </c>
      <c r="F3" s="84">
        <v>100</v>
      </c>
      <c r="G3" s="84"/>
      <c r="H3" s="84"/>
      <c r="I3" s="84"/>
      <c r="J3" s="84"/>
      <c r="K3" s="84"/>
      <c r="L3" s="84"/>
      <c r="M3" s="84"/>
      <c r="N3" s="84"/>
      <c r="O3" s="84"/>
      <c r="Q3" s="85"/>
      <c r="R3" s="85"/>
    </row>
    <row r="4" spans="1:18" x14ac:dyDescent="0.2">
      <c r="A4" s="83" t="s">
        <v>14</v>
      </c>
      <c r="B4" s="84">
        <v>7500</v>
      </c>
      <c r="C4" s="84">
        <v>650</v>
      </c>
      <c r="D4" s="84">
        <v>1000</v>
      </c>
      <c r="E4" s="84">
        <v>1600</v>
      </c>
      <c r="F4" s="84">
        <v>1700</v>
      </c>
      <c r="G4" s="84">
        <v>1800</v>
      </c>
      <c r="H4" s="84">
        <v>1560</v>
      </c>
      <c r="I4" s="84">
        <v>1000</v>
      </c>
      <c r="J4" s="84">
        <v>720</v>
      </c>
      <c r="K4" s="84">
        <v>410</v>
      </c>
      <c r="L4" s="84">
        <v>330</v>
      </c>
      <c r="M4" s="84">
        <v>250</v>
      </c>
      <c r="N4" s="84">
        <v>250</v>
      </c>
      <c r="O4" s="84">
        <v>800</v>
      </c>
    </row>
    <row r="5" spans="1:18" x14ac:dyDescent="0.2">
      <c r="A5" s="83" t="s">
        <v>15</v>
      </c>
      <c r="B5" s="84">
        <v>5000</v>
      </c>
      <c r="C5" s="84">
        <v>150</v>
      </c>
      <c r="D5" s="84">
        <v>750</v>
      </c>
      <c r="E5" s="84">
        <v>1700</v>
      </c>
      <c r="F5" s="84">
        <v>2700</v>
      </c>
      <c r="G5" s="84">
        <v>2600</v>
      </c>
      <c r="H5" s="84">
        <v>2100</v>
      </c>
      <c r="I5" s="84">
        <v>1500</v>
      </c>
      <c r="J5" s="84">
        <v>660</v>
      </c>
      <c r="K5" s="84">
        <v>250</v>
      </c>
      <c r="L5" s="84">
        <v>200</v>
      </c>
      <c r="M5" s="84">
        <v>170</v>
      </c>
      <c r="N5" s="84">
        <v>170</v>
      </c>
      <c r="O5" s="84">
        <v>500</v>
      </c>
      <c r="R5" s="174"/>
    </row>
    <row r="6" spans="1:18" x14ac:dyDescent="0.2">
      <c r="A6" s="83" t="s">
        <v>16</v>
      </c>
      <c r="B6" s="84">
        <v>1600</v>
      </c>
      <c r="C6" s="84">
        <v>600</v>
      </c>
      <c r="D6" s="84">
        <v>1000</v>
      </c>
      <c r="E6" s="84">
        <v>1100</v>
      </c>
      <c r="F6" s="84">
        <v>1100</v>
      </c>
      <c r="G6" s="84">
        <v>1100</v>
      </c>
      <c r="H6" s="84">
        <v>900</v>
      </c>
      <c r="I6" s="84">
        <v>400</v>
      </c>
      <c r="J6" s="84">
        <v>600</v>
      </c>
      <c r="K6" s="84">
        <v>650</v>
      </c>
      <c r="L6" s="84">
        <v>550</v>
      </c>
      <c r="M6" s="84">
        <v>750</v>
      </c>
      <c r="N6" s="84">
        <v>900</v>
      </c>
      <c r="O6" s="84">
        <v>1300</v>
      </c>
    </row>
    <row r="7" spans="1:18" x14ac:dyDescent="0.2">
      <c r="A7" s="83" t="s">
        <v>17</v>
      </c>
      <c r="B7" s="84">
        <v>3800</v>
      </c>
      <c r="C7" s="84">
        <v>130</v>
      </c>
      <c r="D7" s="84">
        <v>450</v>
      </c>
      <c r="E7" s="84">
        <v>1300</v>
      </c>
      <c r="F7" s="84">
        <v>1400</v>
      </c>
      <c r="G7" s="84">
        <v>1300</v>
      </c>
      <c r="H7" s="84">
        <v>1250</v>
      </c>
      <c r="I7" s="84">
        <v>1200</v>
      </c>
      <c r="J7" s="84">
        <v>700</v>
      </c>
      <c r="K7" s="84">
        <v>300</v>
      </c>
      <c r="L7" s="84">
        <v>230</v>
      </c>
      <c r="M7" s="84">
        <v>210</v>
      </c>
      <c r="N7" s="84">
        <v>500</v>
      </c>
      <c r="O7" s="84">
        <v>1400</v>
      </c>
    </row>
    <row r="8" spans="1:18" x14ac:dyDescent="0.2">
      <c r="A8" s="83" t="s">
        <v>18</v>
      </c>
      <c r="B8" s="84">
        <v>300</v>
      </c>
      <c r="C8" s="84">
        <v>0</v>
      </c>
      <c r="D8" s="84">
        <v>0</v>
      </c>
      <c r="E8" s="84">
        <v>0</v>
      </c>
      <c r="F8" s="84"/>
      <c r="G8" s="84"/>
      <c r="H8" s="86"/>
      <c r="I8" s="84"/>
      <c r="J8" s="84"/>
      <c r="K8" s="84"/>
      <c r="L8" s="84"/>
      <c r="M8" s="84"/>
      <c r="N8" s="84"/>
      <c r="O8" s="84"/>
    </row>
    <row r="9" spans="1:18" x14ac:dyDescent="0.2">
      <c r="A9" s="83" t="s">
        <v>19</v>
      </c>
      <c r="B9" s="84">
        <v>840</v>
      </c>
      <c r="C9" s="84">
        <v>0</v>
      </c>
      <c r="D9" s="84">
        <v>0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8" x14ac:dyDescent="0.2">
      <c r="A10" s="83" t="s">
        <v>20</v>
      </c>
      <c r="B10" s="84">
        <v>300</v>
      </c>
      <c r="C10" s="84">
        <v>50</v>
      </c>
      <c r="D10" s="84">
        <v>100</v>
      </c>
      <c r="E10" s="84">
        <v>300</v>
      </c>
      <c r="F10" s="84">
        <v>300</v>
      </c>
      <c r="G10" s="84">
        <v>270</v>
      </c>
      <c r="H10" s="84">
        <v>220</v>
      </c>
      <c r="I10" s="84">
        <v>120</v>
      </c>
      <c r="J10" s="84">
        <v>90</v>
      </c>
      <c r="K10" s="84">
        <v>90</v>
      </c>
      <c r="L10" s="84">
        <v>70</v>
      </c>
      <c r="M10" s="84">
        <v>50</v>
      </c>
      <c r="N10" s="84">
        <v>50</v>
      </c>
      <c r="O10" s="84">
        <v>50</v>
      </c>
    </row>
    <row r="11" spans="1:18" x14ac:dyDescent="0.2">
      <c r="A11" s="83" t="s">
        <v>21</v>
      </c>
      <c r="B11" s="84">
        <v>1200</v>
      </c>
      <c r="C11" s="84">
        <v>50</v>
      </c>
      <c r="D11" s="87">
        <v>100</v>
      </c>
      <c r="E11" s="87">
        <v>300</v>
      </c>
      <c r="F11" s="87">
        <v>350</v>
      </c>
      <c r="G11" s="87">
        <v>370</v>
      </c>
      <c r="H11" s="84">
        <v>400</v>
      </c>
      <c r="I11" s="84">
        <v>380</v>
      </c>
      <c r="J11" s="84">
        <v>250</v>
      </c>
      <c r="K11" s="84">
        <v>170</v>
      </c>
      <c r="L11" s="84">
        <v>150</v>
      </c>
      <c r="M11" s="84">
        <v>150</v>
      </c>
      <c r="N11" s="88">
        <v>150</v>
      </c>
      <c r="O11" s="170">
        <v>430</v>
      </c>
    </row>
    <row r="12" spans="1:18" x14ac:dyDescent="0.2">
      <c r="A12" s="83" t="s">
        <v>22</v>
      </c>
      <c r="B12" s="84">
        <v>4300</v>
      </c>
      <c r="C12" s="84">
        <v>360</v>
      </c>
      <c r="D12" s="84">
        <v>995</v>
      </c>
      <c r="E12" s="84">
        <v>2100</v>
      </c>
      <c r="F12" s="84">
        <v>3400</v>
      </c>
      <c r="G12" s="84">
        <v>3688</v>
      </c>
      <c r="H12" s="84">
        <v>3200</v>
      </c>
      <c r="I12" s="84">
        <v>2485</v>
      </c>
      <c r="J12" s="84">
        <v>1720</v>
      </c>
      <c r="K12" s="84">
        <v>955</v>
      </c>
      <c r="L12" s="84">
        <v>513</v>
      </c>
      <c r="M12" s="84">
        <v>545</v>
      </c>
      <c r="N12" s="84">
        <v>545</v>
      </c>
      <c r="O12" s="84">
        <v>1720</v>
      </c>
      <c r="Q12" s="98"/>
    </row>
    <row r="13" spans="1:18" x14ac:dyDescent="0.2">
      <c r="A13" s="83" t="s">
        <v>23</v>
      </c>
      <c r="B13" s="84">
        <v>6500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8" x14ac:dyDescent="0.2">
      <c r="A14" s="83" t="s">
        <v>24</v>
      </c>
      <c r="B14" s="84">
        <v>360</v>
      </c>
      <c r="C14" s="84">
        <v>0</v>
      </c>
      <c r="D14" s="84">
        <v>35</v>
      </c>
      <c r="E14" s="84">
        <v>147</v>
      </c>
      <c r="F14" s="84">
        <v>220</v>
      </c>
      <c r="G14" s="84">
        <v>348</v>
      </c>
      <c r="H14" s="84">
        <v>349</v>
      </c>
      <c r="I14" s="84">
        <v>179</v>
      </c>
      <c r="J14" s="84">
        <v>136</v>
      </c>
      <c r="K14" s="84">
        <v>27</v>
      </c>
      <c r="L14" s="84">
        <v>27</v>
      </c>
      <c r="M14" s="84">
        <v>27</v>
      </c>
      <c r="N14" s="84">
        <v>27</v>
      </c>
      <c r="O14" s="84">
        <v>32</v>
      </c>
    </row>
    <row r="15" spans="1:18" x14ac:dyDescent="0.2">
      <c r="A15" s="83" t="s">
        <v>25</v>
      </c>
      <c r="B15" s="84">
        <v>450</v>
      </c>
      <c r="C15" s="84">
        <v>180</v>
      </c>
      <c r="D15" s="84">
        <v>255</v>
      </c>
      <c r="E15" s="84">
        <v>319</v>
      </c>
      <c r="F15" s="84">
        <v>356</v>
      </c>
      <c r="G15" s="84">
        <v>356</v>
      </c>
      <c r="H15" s="84">
        <v>269</v>
      </c>
      <c r="I15" s="84">
        <v>210</v>
      </c>
      <c r="J15" s="84">
        <v>241</v>
      </c>
      <c r="K15" s="84">
        <v>241</v>
      </c>
      <c r="L15" s="84">
        <v>262</v>
      </c>
      <c r="M15" s="84">
        <v>194</v>
      </c>
      <c r="N15" s="84">
        <v>161</v>
      </c>
      <c r="O15" s="84">
        <v>286</v>
      </c>
    </row>
    <row r="16" spans="1:18" x14ac:dyDescent="0.2">
      <c r="A16" s="83" t="s">
        <v>26</v>
      </c>
      <c r="B16" s="84">
        <v>360</v>
      </c>
      <c r="C16" s="84">
        <v>307</v>
      </c>
      <c r="D16" s="84">
        <v>307</v>
      </c>
      <c r="E16" s="84">
        <v>278</v>
      </c>
      <c r="F16" s="84">
        <v>260</v>
      </c>
      <c r="G16" s="84">
        <v>246</v>
      </c>
      <c r="H16" s="84">
        <v>269</v>
      </c>
      <c r="I16" s="84">
        <v>320</v>
      </c>
      <c r="J16" s="84">
        <v>194</v>
      </c>
      <c r="K16" s="84">
        <v>201</v>
      </c>
      <c r="L16" s="84">
        <v>142</v>
      </c>
      <c r="M16" s="84">
        <v>174</v>
      </c>
      <c r="N16" s="84">
        <v>220</v>
      </c>
      <c r="O16" s="84">
        <v>320</v>
      </c>
    </row>
    <row r="17" spans="1:17" x14ac:dyDescent="0.2">
      <c r="A17" s="83" t="s">
        <v>27</v>
      </c>
      <c r="B17" s="84">
        <v>600</v>
      </c>
      <c r="C17" s="84">
        <v>150</v>
      </c>
      <c r="D17" s="84">
        <v>150</v>
      </c>
      <c r="E17" s="84">
        <v>200</v>
      </c>
      <c r="F17" s="84">
        <v>250</v>
      </c>
      <c r="G17" s="84">
        <v>300</v>
      </c>
      <c r="H17" s="84">
        <v>250</v>
      </c>
      <c r="I17" s="84">
        <v>200</v>
      </c>
      <c r="J17" s="84">
        <v>100</v>
      </c>
      <c r="K17" s="84">
        <v>80</v>
      </c>
      <c r="L17" s="84">
        <v>50</v>
      </c>
      <c r="M17" s="84">
        <v>100</v>
      </c>
      <c r="N17" s="84">
        <v>150</v>
      </c>
      <c r="O17" s="84">
        <v>200</v>
      </c>
    </row>
    <row r="18" spans="1:17" x14ac:dyDescent="0.2">
      <c r="A18" s="83" t="s">
        <v>28</v>
      </c>
      <c r="B18" s="84">
        <v>2500</v>
      </c>
      <c r="C18" s="84">
        <v>1260</v>
      </c>
      <c r="D18" s="84">
        <v>1552</v>
      </c>
      <c r="E18" s="84">
        <v>1900</v>
      </c>
      <c r="F18" s="84">
        <v>2000</v>
      </c>
      <c r="G18" s="84">
        <v>2128</v>
      </c>
      <c r="H18" s="84">
        <v>1900</v>
      </c>
      <c r="I18" s="84">
        <v>1388</v>
      </c>
      <c r="J18" s="84">
        <v>850</v>
      </c>
      <c r="K18" s="84">
        <v>500</v>
      </c>
      <c r="L18" s="84">
        <v>445</v>
      </c>
      <c r="M18" s="84">
        <v>486</v>
      </c>
      <c r="N18" s="84">
        <v>472</v>
      </c>
      <c r="O18" s="84">
        <v>1360</v>
      </c>
      <c r="Q18" s="98"/>
    </row>
    <row r="19" spans="1:17" x14ac:dyDescent="0.2">
      <c r="A19" s="83" t="s">
        <v>29</v>
      </c>
      <c r="B19" s="84">
        <v>600</v>
      </c>
      <c r="C19" s="84"/>
      <c r="D19" s="84">
        <v>105</v>
      </c>
      <c r="E19" s="84">
        <v>138</v>
      </c>
      <c r="F19" s="84">
        <v>120</v>
      </c>
      <c r="G19" s="84">
        <v>160</v>
      </c>
      <c r="H19" s="84">
        <v>156</v>
      </c>
      <c r="I19" s="84">
        <v>147</v>
      </c>
      <c r="J19" s="84">
        <v>65</v>
      </c>
      <c r="K19" s="84">
        <v>0</v>
      </c>
      <c r="L19" s="84">
        <v>0</v>
      </c>
      <c r="M19" s="84">
        <v>0</v>
      </c>
      <c r="N19" s="84">
        <v>0</v>
      </c>
      <c r="O19" s="84">
        <v>129</v>
      </c>
    </row>
    <row r="20" spans="1:17" x14ac:dyDescent="0.2">
      <c r="A20" s="80" t="s">
        <v>30</v>
      </c>
      <c r="B20" s="84">
        <v>650</v>
      </c>
      <c r="C20" s="84">
        <v>0</v>
      </c>
      <c r="D20" s="84">
        <v>0</v>
      </c>
      <c r="E20" s="84"/>
      <c r="F20" s="84">
        <v>100</v>
      </c>
      <c r="G20" s="84"/>
      <c r="H20" s="84"/>
      <c r="I20" s="84"/>
      <c r="J20" s="84"/>
      <c r="K20" s="84"/>
      <c r="L20" s="84"/>
      <c r="M20" s="84"/>
      <c r="N20" s="84"/>
      <c r="O20" s="84">
        <v>200</v>
      </c>
    </row>
    <row r="21" spans="1:17" x14ac:dyDescent="0.2">
      <c r="A21" s="173" t="s">
        <v>117</v>
      </c>
      <c r="B21" s="84">
        <v>500</v>
      </c>
      <c r="C21" s="84">
        <v>100</v>
      </c>
      <c r="D21" s="84">
        <v>250</v>
      </c>
      <c r="E21" s="84">
        <v>350</v>
      </c>
      <c r="F21" s="84">
        <v>380</v>
      </c>
      <c r="G21" s="84">
        <v>390</v>
      </c>
      <c r="H21" s="84">
        <v>400</v>
      </c>
      <c r="I21" s="84">
        <v>330</v>
      </c>
      <c r="J21" s="84">
        <v>280</v>
      </c>
      <c r="K21" s="84">
        <v>170</v>
      </c>
      <c r="L21" s="84">
        <v>150</v>
      </c>
      <c r="M21" s="84">
        <v>200</v>
      </c>
      <c r="N21" s="84">
        <v>250</v>
      </c>
      <c r="O21" s="84">
        <v>400</v>
      </c>
    </row>
    <row r="22" spans="1:17" x14ac:dyDescent="0.2">
      <c r="A22" s="24" t="s">
        <v>127</v>
      </c>
      <c r="B22" s="89">
        <f>SUM(B3:B20)-B13</f>
        <v>35360</v>
      </c>
      <c r="C22" s="89">
        <f t="shared" ref="C22:O22" si="0">SUM(C3:C20)-C13</f>
        <v>3887</v>
      </c>
      <c r="D22" s="89">
        <f t="shared" si="0"/>
        <v>6799</v>
      </c>
      <c r="E22" s="89">
        <f t="shared" si="0"/>
        <v>11482</v>
      </c>
      <c r="F22" s="89">
        <f t="shared" si="0"/>
        <v>14356</v>
      </c>
      <c r="G22" s="89">
        <f t="shared" si="0"/>
        <v>14666</v>
      </c>
      <c r="H22" s="89">
        <f t="shared" si="0"/>
        <v>12823</v>
      </c>
      <c r="I22" s="89">
        <f t="shared" si="0"/>
        <v>9529</v>
      </c>
      <c r="J22" s="89">
        <f t="shared" si="0"/>
        <v>6326</v>
      </c>
      <c r="K22" s="89">
        <f t="shared" si="0"/>
        <v>3874</v>
      </c>
      <c r="L22" s="89">
        <f t="shared" si="0"/>
        <v>2969</v>
      </c>
      <c r="M22" s="89">
        <f t="shared" si="0"/>
        <v>3106</v>
      </c>
      <c r="N22" s="89">
        <f t="shared" si="0"/>
        <v>3595</v>
      </c>
      <c r="O22" s="89">
        <f t="shared" si="0"/>
        <v>8727</v>
      </c>
    </row>
    <row r="23" spans="1:17" x14ac:dyDescent="0.2">
      <c r="A23" s="24" t="s">
        <v>31</v>
      </c>
      <c r="B23" s="90"/>
      <c r="C23" s="91">
        <f t="shared" ref="C23:O23" si="1">+C22/$B22</f>
        <v>0.10992647058823529</v>
      </c>
      <c r="D23" s="91">
        <f t="shared" si="1"/>
        <v>0.19227941176470589</v>
      </c>
      <c r="E23" s="91">
        <f t="shared" si="1"/>
        <v>0.32471719457013576</v>
      </c>
      <c r="F23" s="91">
        <f t="shared" si="1"/>
        <v>0.40599547511312217</v>
      </c>
      <c r="G23" s="91">
        <f t="shared" si="1"/>
        <v>0.41476244343891405</v>
      </c>
      <c r="H23" s="91">
        <f t="shared" si="1"/>
        <v>0.36264140271493212</v>
      </c>
      <c r="I23" s="91">
        <f t="shared" si="1"/>
        <v>0.26948529411764705</v>
      </c>
      <c r="J23" s="91">
        <f t="shared" si="1"/>
        <v>0.1789027149321267</v>
      </c>
      <c r="K23" s="91">
        <f t="shared" si="1"/>
        <v>0.10955882352941176</v>
      </c>
      <c r="L23" s="91">
        <f t="shared" si="1"/>
        <v>8.3964932126696826E-2</v>
      </c>
      <c r="M23" s="91">
        <f t="shared" si="1"/>
        <v>8.7839366515837097E-2</v>
      </c>
      <c r="N23" s="91">
        <f t="shared" si="1"/>
        <v>0.10166855203619909</v>
      </c>
      <c r="O23" s="91">
        <f t="shared" si="1"/>
        <v>0.24680429864253395</v>
      </c>
    </row>
    <row r="24" spans="1:17" x14ac:dyDescent="0.2">
      <c r="A24" s="24" t="s">
        <v>32</v>
      </c>
      <c r="B24" s="90">
        <f>+B3+B4+B5+B6+B7+B8+B9+B10+B11+B12+B13+B16+B18+B20</f>
        <v>39850</v>
      </c>
      <c r="C24" s="92">
        <f t="shared" ref="C24:L24" si="2">+(C3+C4+C5+C6+C7+C8+C9+C10+C11+C12+C13+C16+C18+C20)/$B24</f>
        <v>8.9259723964868254E-2</v>
      </c>
      <c r="D24" s="92">
        <f t="shared" si="2"/>
        <v>0.15693851944792975</v>
      </c>
      <c r="E24" s="92">
        <f t="shared" si="2"/>
        <v>0.26795483061480552</v>
      </c>
      <c r="F24" s="92">
        <f t="shared" si="2"/>
        <v>0.33651191969887079</v>
      </c>
      <c r="G24" s="92">
        <f t="shared" si="2"/>
        <v>0.33882057716436637</v>
      </c>
      <c r="H24" s="92">
        <f t="shared" si="2"/>
        <v>0.2960853199498118</v>
      </c>
      <c r="I24" s="92">
        <f t="shared" si="2"/>
        <v>0.22065244667503137</v>
      </c>
      <c r="J24" s="92">
        <f t="shared" si="2"/>
        <v>0.14514429109159346</v>
      </c>
      <c r="K24" s="92">
        <f t="shared" si="2"/>
        <v>8.8481806775407776E-2</v>
      </c>
      <c r="L24" s="92">
        <f t="shared" si="2"/>
        <v>6.5997490589711424E-2</v>
      </c>
      <c r="M24" s="92">
        <f>+(M3+M4+M5+M6+M7+M8+M9+M10+L11+M12+M13+M16+M18+M20)/$B24</f>
        <v>6.9887076537013801E-2</v>
      </c>
      <c r="N24" s="92">
        <f>+(N3+N4+N5+N6+N7+N8+N9+N10+M11+N12+N13+N16+N18+N20)/$B24</f>
        <v>8.1731493099121713E-2</v>
      </c>
      <c r="O24" s="92">
        <f>+(C3+C4+C5+C6+C7+C8+C9+C10+C11+C12+C13+C16+C18+C20)/$B24</f>
        <v>8.9259723964868254E-2</v>
      </c>
    </row>
    <row r="25" spans="1:17" hidden="1" x14ac:dyDescent="0.2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7" hidden="1" x14ac:dyDescent="0.2">
      <c r="A26" s="93"/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7" x14ac:dyDescent="0.2">
      <c r="A27" s="93" t="s">
        <v>33</v>
      </c>
      <c r="B27" s="90">
        <f>+B14+B15+B17+B19+B21</f>
        <v>2510</v>
      </c>
      <c r="C27" s="95">
        <f t="shared" ref="C27:N27" si="3">+(C14+C15+C17+C19)/$B27</f>
        <v>0.13147410358565736</v>
      </c>
      <c r="D27" s="95">
        <f t="shared" si="3"/>
        <v>0.21713147410358566</v>
      </c>
      <c r="E27" s="95">
        <f t="shared" si="3"/>
        <v>0.32031872509960158</v>
      </c>
      <c r="F27" s="95">
        <f t="shared" si="3"/>
        <v>0.37689243027888447</v>
      </c>
      <c r="G27" s="95">
        <f t="shared" si="3"/>
        <v>0.46374501992031875</v>
      </c>
      <c r="H27" s="95">
        <f t="shared" si="3"/>
        <v>0.40796812749003986</v>
      </c>
      <c r="I27" s="95">
        <f t="shared" si="3"/>
        <v>0.29322709163346611</v>
      </c>
      <c r="J27" s="95">
        <f t="shared" si="3"/>
        <v>0.21593625498007968</v>
      </c>
      <c r="K27" s="95">
        <f t="shared" si="3"/>
        <v>0.13864541832669322</v>
      </c>
      <c r="L27" s="95">
        <f t="shared" si="3"/>
        <v>0.13505976095617531</v>
      </c>
      <c r="M27" s="95">
        <f t="shared" si="3"/>
        <v>0.12788844621513945</v>
      </c>
      <c r="N27" s="95">
        <f t="shared" si="3"/>
        <v>0.1346613545816733</v>
      </c>
      <c r="O27" s="95">
        <f>+(C14+C15+C17+C19)/$B27</f>
        <v>0.13147410358565736</v>
      </c>
    </row>
    <row r="28" spans="1:17" hidden="1" x14ac:dyDescent="0.2">
      <c r="A28" s="2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7" x14ac:dyDescent="0.2">
      <c r="A29" s="24"/>
      <c r="B29" s="24"/>
      <c r="C29" s="7" t="s">
        <v>12</v>
      </c>
      <c r="D29" s="96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12</v>
      </c>
    </row>
    <row r="30" spans="1:17" x14ac:dyDescent="0.2">
      <c r="A30" s="93"/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7" x14ac:dyDescent="0.2">
      <c r="A31" s="93" t="s">
        <v>34</v>
      </c>
      <c r="B31" s="24"/>
      <c r="C31" s="90"/>
      <c r="D31" s="97">
        <v>8210</v>
      </c>
      <c r="E31" s="97">
        <v>18060</v>
      </c>
      <c r="F31" s="97">
        <v>26030</v>
      </c>
      <c r="G31" s="97">
        <v>25580</v>
      </c>
      <c r="H31" s="97">
        <v>22950</v>
      </c>
      <c r="I31" s="97">
        <v>18390</v>
      </c>
      <c r="J31" s="97">
        <v>12780</v>
      </c>
      <c r="K31" s="97">
        <v>7120</v>
      </c>
      <c r="L31" s="97">
        <v>3680</v>
      </c>
      <c r="M31" s="97">
        <v>2210</v>
      </c>
      <c r="N31" s="97">
        <v>2750</v>
      </c>
      <c r="O31" s="97">
        <v>18470</v>
      </c>
    </row>
    <row r="32" spans="1:17" x14ac:dyDescent="0.2">
      <c r="A32" s="24" t="s">
        <v>35</v>
      </c>
      <c r="B32" s="24"/>
      <c r="C32" s="90">
        <f>O31</f>
        <v>18470</v>
      </c>
      <c r="D32" s="90">
        <v>23400</v>
      </c>
      <c r="E32" s="90">
        <v>32400</v>
      </c>
      <c r="F32" s="90">
        <v>33200</v>
      </c>
      <c r="G32" s="90">
        <v>31500</v>
      </c>
      <c r="H32" s="90">
        <v>28000</v>
      </c>
      <c r="I32" s="90">
        <v>23200</v>
      </c>
      <c r="J32" s="90">
        <v>15800</v>
      </c>
      <c r="K32" s="90">
        <v>9600</v>
      </c>
      <c r="L32" s="90">
        <v>6800</v>
      </c>
      <c r="M32" s="90">
        <v>4200</v>
      </c>
      <c r="N32" s="90">
        <v>4100</v>
      </c>
      <c r="O32" s="90">
        <v>4200</v>
      </c>
    </row>
    <row r="33" spans="1:15" x14ac:dyDescent="0.2">
      <c r="A33" s="24" t="s">
        <v>36</v>
      </c>
      <c r="B33" s="24"/>
      <c r="C33" s="90">
        <f t="shared" ref="C33:C48" si="4">O32</f>
        <v>4200</v>
      </c>
      <c r="D33" s="90">
        <v>11800</v>
      </c>
      <c r="E33" s="90">
        <v>18200</v>
      </c>
      <c r="F33" s="90">
        <v>29600</v>
      </c>
      <c r="G33" s="90">
        <v>30100</v>
      </c>
      <c r="H33" s="90">
        <v>26600</v>
      </c>
      <c r="I33" s="90">
        <v>21400</v>
      </c>
      <c r="J33" s="90">
        <v>13800</v>
      </c>
      <c r="K33" s="90">
        <v>9100</v>
      </c>
      <c r="L33" s="90">
        <v>5600</v>
      </c>
      <c r="M33" s="90">
        <v>3700</v>
      </c>
      <c r="N33" s="90">
        <v>3100</v>
      </c>
      <c r="O33" s="90">
        <v>3000</v>
      </c>
    </row>
    <row r="34" spans="1:15" x14ac:dyDescent="0.2">
      <c r="A34" s="24" t="s">
        <v>37</v>
      </c>
      <c r="B34" s="24" t="s">
        <v>38</v>
      </c>
      <c r="C34" s="90">
        <f t="shared" si="4"/>
        <v>3000</v>
      </c>
      <c r="D34" s="97">
        <v>4450</v>
      </c>
      <c r="E34" s="97">
        <v>16490</v>
      </c>
      <c r="F34" s="97">
        <v>28220</v>
      </c>
      <c r="G34" s="97">
        <v>29830</v>
      </c>
      <c r="H34" s="97">
        <v>27430</v>
      </c>
      <c r="I34" s="97">
        <v>23440</v>
      </c>
      <c r="J34" s="97">
        <v>15730</v>
      </c>
      <c r="K34" s="97">
        <v>9980</v>
      </c>
      <c r="L34" s="97">
        <v>6950</v>
      </c>
      <c r="M34" s="97">
        <v>5280</v>
      </c>
      <c r="N34" s="97">
        <v>5360</v>
      </c>
      <c r="O34" s="97">
        <v>8360</v>
      </c>
    </row>
    <row r="35" spans="1:15" x14ac:dyDescent="0.2">
      <c r="A35" s="24" t="s">
        <v>39</v>
      </c>
      <c r="B35" s="24"/>
      <c r="C35" s="90">
        <f t="shared" si="4"/>
        <v>8360</v>
      </c>
      <c r="D35" s="90">
        <v>23140</v>
      </c>
      <c r="E35" s="90">
        <v>29010</v>
      </c>
      <c r="F35" s="90">
        <v>37570</v>
      </c>
      <c r="G35" s="90">
        <v>37270</v>
      </c>
      <c r="H35" s="90">
        <v>33300</v>
      </c>
      <c r="I35" s="90">
        <v>28330</v>
      </c>
      <c r="J35" s="90">
        <v>20880</v>
      </c>
      <c r="K35" s="90">
        <v>14675</v>
      </c>
      <c r="L35" s="90">
        <v>10810</v>
      </c>
      <c r="M35" s="90">
        <v>8905</v>
      </c>
      <c r="N35" s="90">
        <v>7940</v>
      </c>
      <c r="O35" s="90">
        <v>7515</v>
      </c>
    </row>
    <row r="36" spans="1:15" x14ac:dyDescent="0.2">
      <c r="A36" s="24" t="s">
        <v>40</v>
      </c>
      <c r="B36" s="24"/>
      <c r="C36" s="90">
        <f t="shared" si="4"/>
        <v>7515</v>
      </c>
      <c r="D36" s="90">
        <v>10040</v>
      </c>
      <c r="E36" s="90">
        <v>12950</v>
      </c>
      <c r="F36" s="90">
        <v>15345</v>
      </c>
      <c r="G36" s="90">
        <v>16060</v>
      </c>
      <c r="H36" s="90">
        <v>14515</v>
      </c>
      <c r="I36" s="90">
        <v>10135</v>
      </c>
      <c r="J36" s="90">
        <v>7225</v>
      </c>
      <c r="K36" s="90">
        <v>4710</v>
      </c>
      <c r="L36" s="90">
        <v>2895</v>
      </c>
      <c r="M36" s="90">
        <v>2060</v>
      </c>
      <c r="N36" s="90">
        <v>2110</v>
      </c>
      <c r="O36" s="90">
        <v>2800</v>
      </c>
    </row>
    <row r="37" spans="1:15" x14ac:dyDescent="0.2">
      <c r="A37" s="24" t="s">
        <v>41</v>
      </c>
      <c r="B37" s="24"/>
      <c r="C37" s="90">
        <f t="shared" si="4"/>
        <v>2800</v>
      </c>
      <c r="D37" s="90">
        <v>20800</v>
      </c>
      <c r="E37" s="90">
        <v>28830</v>
      </c>
      <c r="F37" s="90">
        <v>32630</v>
      </c>
      <c r="G37" s="90">
        <v>33100</v>
      </c>
      <c r="H37" s="90">
        <v>28370</v>
      </c>
      <c r="I37" s="90">
        <v>22400</v>
      </c>
      <c r="J37" s="90">
        <v>16950</v>
      </c>
      <c r="K37" s="90">
        <v>9150</v>
      </c>
      <c r="L37" s="90">
        <v>6150</v>
      </c>
      <c r="M37" s="90">
        <v>4500</v>
      </c>
      <c r="N37" s="90">
        <v>3840</v>
      </c>
      <c r="O37" s="90">
        <v>4900</v>
      </c>
    </row>
    <row r="38" spans="1:15" x14ac:dyDescent="0.2">
      <c r="A38" s="24" t="s">
        <v>42</v>
      </c>
      <c r="B38" s="24"/>
      <c r="C38" s="90">
        <f t="shared" si="4"/>
        <v>4900</v>
      </c>
      <c r="D38" s="90">
        <v>8000</v>
      </c>
      <c r="E38" s="90">
        <v>14130</v>
      </c>
      <c r="F38" s="90">
        <v>15810</v>
      </c>
      <c r="G38" s="90">
        <v>15900</v>
      </c>
      <c r="H38" s="90">
        <v>14060</v>
      </c>
      <c r="I38" s="90">
        <v>11030</v>
      </c>
      <c r="J38" s="90">
        <v>8200</v>
      </c>
      <c r="K38" s="90">
        <v>5340</v>
      </c>
      <c r="L38" s="90">
        <v>3490</v>
      </c>
      <c r="M38" s="90">
        <v>2890</v>
      </c>
      <c r="N38" s="90">
        <v>3430</v>
      </c>
      <c r="O38" s="90">
        <v>4985</v>
      </c>
    </row>
    <row r="39" spans="1:15" x14ac:dyDescent="0.2">
      <c r="A39" s="24" t="s">
        <v>43</v>
      </c>
      <c r="B39" s="24"/>
      <c r="C39" s="90">
        <f t="shared" si="4"/>
        <v>4985</v>
      </c>
      <c r="D39" s="90">
        <v>13360</v>
      </c>
      <c r="E39" s="90">
        <v>17655</v>
      </c>
      <c r="F39" s="90">
        <v>23290</v>
      </c>
      <c r="G39" s="90">
        <v>28480</v>
      </c>
      <c r="H39" s="90">
        <v>26790</v>
      </c>
      <c r="I39" s="90">
        <v>22810</v>
      </c>
      <c r="J39" s="90">
        <v>17010</v>
      </c>
      <c r="K39" s="90">
        <v>12205</v>
      </c>
      <c r="L39" s="90">
        <v>8220</v>
      </c>
      <c r="M39" s="90">
        <v>7000</v>
      </c>
      <c r="N39" s="90">
        <v>6245</v>
      </c>
      <c r="O39" s="90">
        <v>12005</v>
      </c>
    </row>
    <row r="40" spans="1:15" x14ac:dyDescent="0.2">
      <c r="A40" s="24" t="s">
        <v>44</v>
      </c>
      <c r="C40" s="90">
        <f t="shared" si="4"/>
        <v>12005</v>
      </c>
      <c r="D40" s="90">
        <v>16975</v>
      </c>
      <c r="E40" s="90">
        <v>39310</v>
      </c>
      <c r="F40" s="90">
        <v>39630</v>
      </c>
      <c r="G40" s="90">
        <v>39630</v>
      </c>
      <c r="H40" s="90">
        <v>36800</v>
      </c>
      <c r="I40" s="90">
        <v>30360</v>
      </c>
      <c r="J40" s="90">
        <v>23490</v>
      </c>
      <c r="K40" s="90">
        <v>15975</v>
      </c>
      <c r="L40" s="90">
        <v>12880</v>
      </c>
      <c r="M40" s="90">
        <v>10860</v>
      </c>
      <c r="N40" s="90">
        <v>9930</v>
      </c>
      <c r="O40" s="90">
        <v>10060</v>
      </c>
    </row>
    <row r="41" spans="1:15" x14ac:dyDescent="0.2">
      <c r="A41" s="24" t="s">
        <v>45</v>
      </c>
      <c r="C41" s="90">
        <f t="shared" si="4"/>
        <v>10060</v>
      </c>
      <c r="D41" s="90">
        <v>33700</v>
      </c>
      <c r="E41" s="90">
        <v>39930</v>
      </c>
      <c r="F41" s="90">
        <v>40030</v>
      </c>
      <c r="G41" s="90">
        <v>37860</v>
      </c>
      <c r="H41" s="90">
        <v>32418</v>
      </c>
      <c r="I41" s="90">
        <v>23915</v>
      </c>
      <c r="J41" s="90">
        <v>17415</v>
      </c>
      <c r="K41" s="90">
        <v>12105</v>
      </c>
      <c r="L41" s="90">
        <v>8270</v>
      </c>
      <c r="M41" s="90">
        <v>6750</v>
      </c>
      <c r="N41" s="90">
        <v>6140</v>
      </c>
      <c r="O41" s="90">
        <v>6140</v>
      </c>
    </row>
    <row r="42" spans="1:15" x14ac:dyDescent="0.2">
      <c r="A42" s="24" t="s">
        <v>46</v>
      </c>
      <c r="C42" s="90">
        <f t="shared" si="4"/>
        <v>6140</v>
      </c>
      <c r="D42" s="90">
        <v>12010</v>
      </c>
      <c r="E42" s="90">
        <v>33060</v>
      </c>
      <c r="F42" s="90">
        <v>34520</v>
      </c>
      <c r="G42" s="90">
        <v>32160</v>
      </c>
      <c r="H42" s="90">
        <v>28935</v>
      </c>
      <c r="I42" s="90">
        <v>21755</v>
      </c>
      <c r="J42" s="90">
        <v>15720</v>
      </c>
      <c r="K42" s="90">
        <v>9600</v>
      </c>
      <c r="L42" s="90">
        <v>5880</v>
      </c>
      <c r="M42" s="90">
        <v>4750</v>
      </c>
      <c r="N42" s="90">
        <v>4800</v>
      </c>
      <c r="O42" s="90">
        <v>5900</v>
      </c>
    </row>
    <row r="43" spans="1:15" x14ac:dyDescent="0.2">
      <c r="A43" s="24" t="s">
        <v>47</v>
      </c>
      <c r="C43" s="90">
        <f t="shared" si="4"/>
        <v>5900</v>
      </c>
      <c r="D43" s="90">
        <v>11750</v>
      </c>
      <c r="E43" s="90">
        <v>20110</v>
      </c>
      <c r="F43" s="90">
        <v>23060</v>
      </c>
      <c r="G43" s="90">
        <v>24540</v>
      </c>
      <c r="H43" s="90">
        <v>20980</v>
      </c>
      <c r="I43" s="90">
        <v>15900</v>
      </c>
      <c r="J43" s="90">
        <v>11370</v>
      </c>
      <c r="K43" s="90">
        <v>6100</v>
      </c>
      <c r="L43" s="90">
        <v>2410</v>
      </c>
      <c r="M43" s="90">
        <v>2010</v>
      </c>
      <c r="N43" s="90">
        <v>2130</v>
      </c>
      <c r="O43" s="90">
        <v>3390</v>
      </c>
    </row>
    <row r="44" spans="1:15" x14ac:dyDescent="0.2">
      <c r="A44" s="24" t="s">
        <v>48</v>
      </c>
      <c r="C44" s="90">
        <f t="shared" si="4"/>
        <v>3390</v>
      </c>
      <c r="D44" s="90">
        <v>5580</v>
      </c>
      <c r="E44" s="90">
        <v>19832</v>
      </c>
      <c r="F44" s="90">
        <v>26740</v>
      </c>
      <c r="G44" s="90">
        <v>26808</v>
      </c>
      <c r="H44" s="90">
        <v>24313</v>
      </c>
      <c r="I44" s="90">
        <v>17856</v>
      </c>
      <c r="J44" s="90">
        <v>11884</v>
      </c>
      <c r="K44" s="90">
        <v>7013</v>
      </c>
      <c r="L44" s="90">
        <v>3605</v>
      </c>
      <c r="M44" s="90">
        <v>1615</v>
      </c>
      <c r="N44" s="90">
        <v>1775</v>
      </c>
      <c r="O44" s="90">
        <v>3000</v>
      </c>
    </row>
    <row r="45" spans="1:15" x14ac:dyDescent="0.2">
      <c r="A45" s="24" t="s">
        <v>49</v>
      </c>
      <c r="C45" s="90">
        <f t="shared" si="4"/>
        <v>3000</v>
      </c>
      <c r="D45" s="90">
        <v>8370</v>
      </c>
      <c r="E45" s="90">
        <v>16740</v>
      </c>
      <c r="F45" s="90">
        <v>19105</v>
      </c>
      <c r="G45" s="90">
        <v>18775</v>
      </c>
      <c r="H45" s="90">
        <v>16244</v>
      </c>
      <c r="I45" s="90">
        <v>12835</v>
      </c>
      <c r="J45" s="90">
        <v>9142</v>
      </c>
      <c r="K45" s="90">
        <v>5061</v>
      </c>
      <c r="L45" s="90">
        <v>3620</v>
      </c>
      <c r="M45" s="90">
        <v>2778</v>
      </c>
      <c r="N45" s="90">
        <v>2876</v>
      </c>
      <c r="O45" s="90">
        <v>3691</v>
      </c>
    </row>
    <row r="46" spans="1:15" x14ac:dyDescent="0.2">
      <c r="A46" s="24" t="s">
        <v>50</v>
      </c>
      <c r="C46" s="90">
        <f t="shared" si="4"/>
        <v>3691</v>
      </c>
      <c r="D46" s="90">
        <v>4067</v>
      </c>
      <c r="E46" s="90">
        <v>19900</v>
      </c>
      <c r="F46" s="90">
        <v>29275</v>
      </c>
      <c r="G46" s="90">
        <v>29620</v>
      </c>
      <c r="H46" s="90">
        <v>27374</v>
      </c>
      <c r="I46" s="90">
        <v>21125</v>
      </c>
      <c r="J46" s="90">
        <v>13820</v>
      </c>
      <c r="K46" s="90">
        <v>8819</v>
      </c>
      <c r="L46" s="90">
        <v>5684</v>
      </c>
      <c r="M46" s="90">
        <v>4164</v>
      </c>
      <c r="N46" s="90">
        <v>4164</v>
      </c>
      <c r="O46" s="90">
        <v>8896</v>
      </c>
    </row>
    <row r="47" spans="1:15" x14ac:dyDescent="0.2">
      <c r="A47" s="24" t="s">
        <v>51</v>
      </c>
      <c r="C47" s="90">
        <f t="shared" si="4"/>
        <v>8896</v>
      </c>
      <c r="D47" s="90">
        <v>20346</v>
      </c>
      <c r="E47" s="90">
        <v>24620</v>
      </c>
      <c r="F47" s="90">
        <v>25163</v>
      </c>
      <c r="G47" s="90">
        <v>22968</v>
      </c>
      <c r="H47" s="90">
        <v>24182</v>
      </c>
      <c r="I47" s="90">
        <v>17504</v>
      </c>
      <c r="J47" s="90">
        <v>12208</v>
      </c>
      <c r="K47" s="90">
        <v>5100</v>
      </c>
      <c r="L47" s="90">
        <v>3945</v>
      </c>
      <c r="M47" s="90">
        <v>2770</v>
      </c>
      <c r="N47" s="90">
        <v>2655</v>
      </c>
      <c r="O47" s="90">
        <v>2927</v>
      </c>
    </row>
    <row r="48" spans="1:15" x14ac:dyDescent="0.2">
      <c r="A48" s="24" t="s">
        <v>61</v>
      </c>
      <c r="C48" s="90">
        <f t="shared" si="4"/>
        <v>2927</v>
      </c>
      <c r="D48" s="90">
        <v>4810</v>
      </c>
      <c r="E48" s="90">
        <v>15515</v>
      </c>
      <c r="F48" s="90">
        <v>33070</v>
      </c>
      <c r="G48" s="90">
        <v>33920</v>
      </c>
      <c r="H48" s="90">
        <v>30425</v>
      </c>
      <c r="I48" s="90">
        <v>20965</v>
      </c>
      <c r="J48" s="90">
        <v>19539</v>
      </c>
      <c r="K48" s="90">
        <v>13267</v>
      </c>
      <c r="L48" s="90">
        <v>7114</v>
      </c>
      <c r="M48" s="90">
        <v>5762</v>
      </c>
      <c r="N48" s="90">
        <f>+N22</f>
        <v>3595</v>
      </c>
      <c r="O48" s="90">
        <v>5850</v>
      </c>
    </row>
    <row r="49" spans="1:15" x14ac:dyDescent="0.2">
      <c r="A49" s="24" t="s">
        <v>112</v>
      </c>
      <c r="C49" s="90">
        <v>5850</v>
      </c>
      <c r="D49" s="90">
        <v>14173</v>
      </c>
      <c r="E49" s="90">
        <v>27911</v>
      </c>
      <c r="F49" s="90">
        <v>39301</v>
      </c>
      <c r="G49" s="90">
        <v>29410</v>
      </c>
      <c r="H49" s="90">
        <v>25650</v>
      </c>
      <c r="I49" s="90">
        <v>19757</v>
      </c>
      <c r="J49" s="90">
        <v>18203</v>
      </c>
      <c r="K49" s="90">
        <v>12894</v>
      </c>
      <c r="L49" s="90">
        <v>7490</v>
      </c>
      <c r="M49" s="90">
        <v>5540</v>
      </c>
      <c r="N49" s="90">
        <v>4875</v>
      </c>
      <c r="O49" s="90">
        <v>13010</v>
      </c>
    </row>
    <row r="50" spans="1:15" x14ac:dyDescent="0.2">
      <c r="A50" s="24" t="s">
        <v>113</v>
      </c>
      <c r="C50" s="90">
        <v>13010</v>
      </c>
      <c r="D50" s="90">
        <v>31290</v>
      </c>
      <c r="E50" s="90">
        <v>21400</v>
      </c>
      <c r="F50" s="90">
        <v>29145</v>
      </c>
      <c r="G50" s="90">
        <v>30397</v>
      </c>
      <c r="H50" s="90">
        <v>30876</v>
      </c>
      <c r="I50" s="90">
        <v>26160</v>
      </c>
      <c r="J50" s="90">
        <v>15633</v>
      </c>
      <c r="K50" s="90">
        <v>10722</v>
      </c>
      <c r="L50" s="90">
        <v>6421</v>
      </c>
      <c r="M50" s="90">
        <v>5304</v>
      </c>
      <c r="N50" s="90">
        <v>3680</v>
      </c>
      <c r="O50" s="90">
        <v>4130</v>
      </c>
    </row>
    <row r="51" spans="1:15" x14ac:dyDescent="0.2">
      <c r="A51" s="24" t="s">
        <v>114</v>
      </c>
      <c r="C51" s="90">
        <f>+'2014'!C22</f>
        <v>4030</v>
      </c>
      <c r="D51" s="90">
        <f>+'2014'!D22</f>
        <v>5495.5</v>
      </c>
      <c r="E51" s="90">
        <f>+'2014'!E22</f>
        <v>6738</v>
      </c>
      <c r="F51" s="90">
        <f>+'2014'!F22</f>
        <v>6774</v>
      </c>
      <c r="G51" s="90">
        <f>+'2014'!G22</f>
        <v>8550</v>
      </c>
      <c r="H51" s="90">
        <f>+'2014'!H22</f>
        <v>7509</v>
      </c>
      <c r="I51" s="90">
        <f>+'2014'!I22</f>
        <v>5954</v>
      </c>
      <c r="J51" s="90">
        <f>+'2014'!J22</f>
        <v>4480</v>
      </c>
      <c r="K51" s="90">
        <f>+'2014'!K22</f>
        <v>2612</v>
      </c>
      <c r="L51" s="90">
        <f>+'2014'!L22</f>
        <v>3118</v>
      </c>
      <c r="M51" s="90">
        <f>+'2014'!M22</f>
        <v>3036</v>
      </c>
      <c r="N51" s="90">
        <f>+'2014'!N22</f>
        <v>3024</v>
      </c>
      <c r="O51" s="90">
        <f>+'2014'!O22</f>
        <v>3606</v>
      </c>
    </row>
    <row r="52" spans="1:15" x14ac:dyDescent="0.2">
      <c r="A52" s="24" t="s">
        <v>118</v>
      </c>
      <c r="C52" s="98">
        <f>+'2015'!C22</f>
        <v>3556</v>
      </c>
      <c r="D52" s="98">
        <f>+'2015'!D22</f>
        <v>5292</v>
      </c>
      <c r="E52" s="98">
        <f>+'2015'!E22</f>
        <v>9138</v>
      </c>
      <c r="F52" s="98">
        <f>+'2015'!F22</f>
        <v>14914</v>
      </c>
      <c r="G52" s="98">
        <f>+'2015'!G22</f>
        <v>18484</v>
      </c>
      <c r="H52" s="98">
        <f>+'2015'!H22</f>
        <v>16779</v>
      </c>
      <c r="I52" s="98">
        <f>+'2015'!I22</f>
        <v>13516</v>
      </c>
      <c r="J52" s="98">
        <f>+'2015'!J22</f>
        <v>9567</v>
      </c>
      <c r="K52" s="98">
        <f>+'2015'!K22</f>
        <v>5291</v>
      </c>
      <c r="L52" s="98">
        <f>+'2015'!L22</f>
        <v>3188</v>
      </c>
      <c r="M52" s="98">
        <f>+'2015'!M22</f>
        <v>3070</v>
      </c>
      <c r="N52" s="98">
        <f>+'2015'!N22</f>
        <v>3150</v>
      </c>
      <c r="O52" s="98">
        <f>+'2015'!O22</f>
        <v>3914</v>
      </c>
    </row>
    <row r="53" spans="1:15" x14ac:dyDescent="0.2">
      <c r="A53" s="24" t="s">
        <v>119</v>
      </c>
      <c r="C53" s="98">
        <f>+C22</f>
        <v>3887</v>
      </c>
      <c r="D53" s="98">
        <f>+D22</f>
        <v>6799</v>
      </c>
      <c r="E53" s="98">
        <f t="shared" ref="E53:O53" si="5">+E22</f>
        <v>11482</v>
      </c>
      <c r="F53" s="98">
        <f t="shared" si="5"/>
        <v>14356</v>
      </c>
      <c r="G53" s="98">
        <f t="shared" si="5"/>
        <v>14666</v>
      </c>
      <c r="H53" s="98">
        <f t="shared" si="5"/>
        <v>12823</v>
      </c>
      <c r="I53" s="98">
        <f t="shared" si="5"/>
        <v>9529</v>
      </c>
      <c r="J53" s="98">
        <f t="shared" si="5"/>
        <v>6326</v>
      </c>
      <c r="K53" s="98">
        <f t="shared" si="5"/>
        <v>3874</v>
      </c>
      <c r="L53" s="98">
        <f t="shared" si="5"/>
        <v>2969</v>
      </c>
      <c r="M53" s="98">
        <f t="shared" si="5"/>
        <v>3106</v>
      </c>
      <c r="N53" s="98">
        <f t="shared" si="5"/>
        <v>3595</v>
      </c>
      <c r="O53" s="98">
        <f t="shared" si="5"/>
        <v>8727</v>
      </c>
    </row>
    <row r="55" spans="1:15" x14ac:dyDescent="0.2">
      <c r="A55" s="79" t="s">
        <v>120</v>
      </c>
      <c r="B55" s="98">
        <f>+B10+B11+B12+B18+B19+B20+B21+B9</f>
        <v>10890</v>
      </c>
      <c r="C55" s="98">
        <f t="shared" ref="C55:N55" si="6">+C10+C11+C12+C18+C19+C20+C21+C9</f>
        <v>1820</v>
      </c>
      <c r="D55" s="98">
        <f t="shared" si="6"/>
        <v>3102</v>
      </c>
      <c r="E55" s="98">
        <f t="shared" si="6"/>
        <v>5088</v>
      </c>
      <c r="F55" s="98">
        <f t="shared" si="6"/>
        <v>6650</v>
      </c>
      <c r="G55" s="98">
        <f t="shared" si="6"/>
        <v>7006</v>
      </c>
      <c r="H55" s="98">
        <f t="shared" si="6"/>
        <v>6276</v>
      </c>
      <c r="I55" s="98">
        <f>+I10+I11+I12+I18+I19+I20+I21+I9</f>
        <v>4850</v>
      </c>
      <c r="J55" s="98">
        <f t="shared" si="6"/>
        <v>3255</v>
      </c>
      <c r="K55" s="98">
        <f t="shared" si="6"/>
        <v>1885</v>
      </c>
      <c r="L55" s="98">
        <f t="shared" si="6"/>
        <v>1328</v>
      </c>
      <c r="M55" s="98">
        <f t="shared" si="6"/>
        <v>1431</v>
      </c>
      <c r="N55" s="98">
        <f t="shared" si="6"/>
        <v>1467</v>
      </c>
      <c r="O55" s="98">
        <f>+O10+O11+O12+O18+O19+O20+O21+O9</f>
        <v>4289</v>
      </c>
    </row>
    <row r="56" spans="1:15" x14ac:dyDescent="0.2">
      <c r="A56" s="79" t="s">
        <v>121</v>
      </c>
      <c r="B56" s="98">
        <f>SUM(B3:B7)+B17</f>
        <v>23500</v>
      </c>
      <c r="C56" s="98">
        <f t="shared" ref="C56:O56" si="7">SUM(C3:C7)+C17</f>
        <v>1680</v>
      </c>
      <c r="D56" s="98">
        <f t="shared" si="7"/>
        <v>3350</v>
      </c>
      <c r="E56" s="98">
        <f t="shared" si="7"/>
        <v>6000</v>
      </c>
      <c r="F56" s="98">
        <f t="shared" si="7"/>
        <v>7250</v>
      </c>
      <c r="G56" s="98">
        <f t="shared" si="7"/>
        <v>7100</v>
      </c>
      <c r="H56" s="98">
        <f t="shared" si="7"/>
        <v>6060</v>
      </c>
      <c r="I56" s="98">
        <f t="shared" si="7"/>
        <v>4300</v>
      </c>
      <c r="J56" s="98">
        <f t="shared" si="7"/>
        <v>2780</v>
      </c>
      <c r="K56" s="98">
        <f t="shared" si="7"/>
        <v>1690</v>
      </c>
      <c r="L56" s="98">
        <f t="shared" si="7"/>
        <v>1360</v>
      </c>
      <c r="M56" s="98">
        <f t="shared" si="7"/>
        <v>1480</v>
      </c>
      <c r="N56" s="98">
        <f t="shared" si="7"/>
        <v>1970</v>
      </c>
      <c r="O56" s="98">
        <f t="shared" si="7"/>
        <v>4200</v>
      </c>
    </row>
    <row r="58" spans="1:15" x14ac:dyDescent="0.2">
      <c r="A58" s="79" t="s">
        <v>122</v>
      </c>
      <c r="B58" s="98">
        <f>+'2015'!B55</f>
        <v>10390</v>
      </c>
      <c r="C58" s="98">
        <f>+'2015'!C55</f>
        <v>984</v>
      </c>
      <c r="D58" s="98">
        <f>+'2015'!D55</f>
        <v>2125</v>
      </c>
      <c r="E58" s="98">
        <f>+'2015'!E55</f>
        <v>4246</v>
      </c>
      <c r="F58" s="98">
        <f>+'2015'!F55</f>
        <v>6220</v>
      </c>
      <c r="G58" s="98">
        <f>+'2015'!G55</f>
        <v>7623</v>
      </c>
      <c r="H58" s="98">
        <f>+'2015'!H55</f>
        <v>7093</v>
      </c>
      <c r="I58" s="98">
        <f>+'2015'!I55</f>
        <v>5795</v>
      </c>
      <c r="J58" s="98">
        <f>+'2015'!J55</f>
        <v>3913</v>
      </c>
      <c r="K58" s="98">
        <f>+'2015'!K55</f>
        <v>2077</v>
      </c>
      <c r="L58" s="98">
        <f>+'2015'!L55</f>
        <v>1210</v>
      </c>
      <c r="M58" s="98">
        <f>+'2015'!M55</f>
        <v>1150</v>
      </c>
      <c r="N58" s="98">
        <f>+'2015'!N55</f>
        <v>1210</v>
      </c>
      <c r="O58" s="98">
        <f>+'2015'!O55</f>
        <v>1820</v>
      </c>
    </row>
    <row r="59" spans="1:15" x14ac:dyDescent="0.2">
      <c r="A59" s="79" t="s">
        <v>123</v>
      </c>
      <c r="B59" s="98">
        <f>+'2015'!B56</f>
        <v>23500</v>
      </c>
      <c r="C59" s="98">
        <f>+'2015'!C56</f>
        <v>2000</v>
      </c>
      <c r="D59" s="98">
        <f>+'2015'!D56</f>
        <v>2750</v>
      </c>
      <c r="E59" s="98">
        <f>+'2015'!E56</f>
        <v>4700</v>
      </c>
      <c r="F59" s="98">
        <f>+'2015'!F56</f>
        <v>8300</v>
      </c>
      <c r="G59" s="98">
        <f>+'2015'!G56</f>
        <v>10150</v>
      </c>
      <c r="H59" s="98">
        <f>+'2015'!H56</f>
        <v>9000</v>
      </c>
      <c r="I59" s="98">
        <f>+'2015'!I56</f>
        <v>7170</v>
      </c>
      <c r="J59" s="98">
        <f>+'2015'!J56</f>
        <v>5230</v>
      </c>
      <c r="K59" s="98">
        <f>+'2015'!K56</f>
        <v>2895</v>
      </c>
      <c r="L59" s="98">
        <f>+'2015'!L56</f>
        <v>1910</v>
      </c>
      <c r="M59" s="98">
        <f>+'2015'!M56</f>
        <v>1700</v>
      </c>
      <c r="N59" s="98">
        <f>+'2015'!N56</f>
        <v>1730</v>
      </c>
      <c r="O59" s="98">
        <f>+'2015'!O56</f>
        <v>1680</v>
      </c>
    </row>
    <row r="62" spans="1:15" x14ac:dyDescent="0.2">
      <c r="A62" s="79" t="s">
        <v>124</v>
      </c>
      <c r="B62" s="98">
        <f>+'2014'!B55</f>
        <v>9550</v>
      </c>
      <c r="C62" s="98">
        <f>+'2014'!C55</f>
        <v>100</v>
      </c>
      <c r="D62" s="98">
        <f>+'2014'!D55</f>
        <v>1139</v>
      </c>
      <c r="E62" s="98">
        <f>+'2014'!E55</f>
        <v>1955</v>
      </c>
      <c r="F62" s="98">
        <f>+'2014'!F55</f>
        <v>1550</v>
      </c>
      <c r="G62" s="98">
        <f>+'2014'!G55</f>
        <v>4000</v>
      </c>
      <c r="H62" s="98">
        <f>+'2014'!H55</f>
        <v>3439</v>
      </c>
      <c r="I62" s="98">
        <f>+'2014'!I55</f>
        <v>2854</v>
      </c>
      <c r="J62" s="98">
        <f>+'2014'!J55</f>
        <v>1930</v>
      </c>
      <c r="K62" s="98">
        <f>+'2014'!K55</f>
        <v>1382</v>
      </c>
      <c r="L62" s="98">
        <f>+'2014'!L55</f>
        <v>998</v>
      </c>
      <c r="M62" s="98">
        <f>+'2014'!M55</f>
        <v>991</v>
      </c>
      <c r="N62" s="98">
        <f>+'2014'!N55</f>
        <v>984</v>
      </c>
      <c r="O62" s="98">
        <f>+'2014'!O55</f>
        <v>984</v>
      </c>
    </row>
    <row r="63" spans="1:15" x14ac:dyDescent="0.2">
      <c r="A63" s="79" t="s">
        <v>125</v>
      </c>
      <c r="B63" s="98">
        <f>+'2014'!B56</f>
        <v>23500</v>
      </c>
      <c r="C63" s="98">
        <f>+'2014'!C56</f>
        <v>3930</v>
      </c>
      <c r="D63" s="98">
        <f>+'2014'!D56</f>
        <v>3965</v>
      </c>
      <c r="E63" s="98">
        <f>+'2014'!E56</f>
        <v>4000</v>
      </c>
      <c r="F63" s="98">
        <f>+'2014'!F56</f>
        <v>4310</v>
      </c>
      <c r="G63" s="98">
        <f>+'2014'!G56</f>
        <v>4550</v>
      </c>
      <c r="H63" s="98">
        <f>+'2014'!H56</f>
        <v>4070</v>
      </c>
      <c r="I63" s="98">
        <f>+'2014'!I56</f>
        <v>3100</v>
      </c>
      <c r="J63" s="98">
        <f>+'2014'!J56</f>
        <v>2550</v>
      </c>
      <c r="K63" s="98">
        <f>+'2014'!K56</f>
        <v>1230</v>
      </c>
      <c r="L63" s="98">
        <f>+'2014'!L56</f>
        <v>2120</v>
      </c>
      <c r="M63" s="98">
        <f>+'2014'!M56</f>
        <v>2045</v>
      </c>
      <c r="N63" s="98">
        <f>+'2014'!N56</f>
        <v>2040</v>
      </c>
      <c r="O63" s="98">
        <f>+'2014'!O56</f>
        <v>2000</v>
      </c>
    </row>
  </sheetData>
  <printOptions gridLines="1"/>
  <pageMargins left="0.43307086614173229" right="0.19685039370078741" top="0.82677165354330717" bottom="0.11811023622047245" header="0.47244094488188981" footer="0.51181102362204722"/>
  <pageSetup paperSize="9" scale="75" orientation="landscape" horizontalDpi="4294967293" verticalDpi="300" r:id="rId1"/>
  <headerFooter alignWithMargins="0">
    <oddHeader>&amp;A&amp;Rעמוד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rightToLeft="1" zoomScaleNormal="100" zoomScaleSheetLayoutView="75"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B55" sqref="B55"/>
    </sheetView>
  </sheetViews>
  <sheetFormatPr defaultRowHeight="12.75" x14ac:dyDescent="0.2"/>
  <cols>
    <col min="1" max="1" width="15.42578125" style="79" customWidth="1"/>
    <col min="2" max="11" width="9.140625" style="79" customWidth="1"/>
    <col min="12" max="12" width="7" style="79" bestFit="1" customWidth="1"/>
    <col min="13" max="16384" width="9.140625" style="79"/>
  </cols>
  <sheetData>
    <row r="1" spans="1:18" x14ac:dyDescent="0.2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8" x14ac:dyDescent="0.2">
      <c r="A2" s="80"/>
      <c r="B2" s="80"/>
      <c r="C2" s="80"/>
      <c r="D2" s="80"/>
      <c r="E2" s="172"/>
      <c r="F2" s="175"/>
      <c r="G2" s="172"/>
      <c r="H2" s="82"/>
      <c r="I2" s="80"/>
      <c r="J2" s="80"/>
      <c r="K2" s="80"/>
      <c r="L2" s="80"/>
      <c r="M2" s="80"/>
      <c r="N2" s="80"/>
      <c r="O2" s="80"/>
    </row>
    <row r="3" spans="1:18" x14ac:dyDescent="0.2">
      <c r="A3" s="83" t="s">
        <v>13</v>
      </c>
      <c r="B3" s="84">
        <v>5000</v>
      </c>
      <c r="C3" s="84">
        <v>0</v>
      </c>
      <c r="D3" s="84"/>
      <c r="E3" s="84">
        <v>0</v>
      </c>
      <c r="F3" s="84">
        <v>200</v>
      </c>
      <c r="G3" s="84">
        <v>200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Q3" s="85"/>
      <c r="R3" s="85"/>
    </row>
    <row r="4" spans="1:18" x14ac:dyDescent="0.2">
      <c r="A4" s="83" t="s">
        <v>14</v>
      </c>
      <c r="B4" s="84">
        <v>7500</v>
      </c>
      <c r="C4" s="84">
        <v>450</v>
      </c>
      <c r="D4" s="84">
        <v>750</v>
      </c>
      <c r="E4" s="84">
        <v>1300</v>
      </c>
      <c r="F4" s="84">
        <v>3000</v>
      </c>
      <c r="G4" s="84">
        <v>2950</v>
      </c>
      <c r="H4" s="84">
        <v>2700</v>
      </c>
      <c r="I4" s="84">
        <v>1920</v>
      </c>
      <c r="J4" s="84">
        <v>1560</v>
      </c>
      <c r="K4" s="84">
        <v>1275</v>
      </c>
      <c r="L4" s="84">
        <v>850</v>
      </c>
      <c r="M4" s="84">
        <v>800</v>
      </c>
      <c r="N4" s="84">
        <v>800</v>
      </c>
      <c r="O4" s="84">
        <v>650</v>
      </c>
    </row>
    <row r="5" spans="1:18" x14ac:dyDescent="0.2">
      <c r="A5" s="83" t="s">
        <v>15</v>
      </c>
      <c r="B5" s="84">
        <v>5000</v>
      </c>
      <c r="C5" s="84">
        <v>100</v>
      </c>
      <c r="D5" s="84">
        <v>200</v>
      </c>
      <c r="E5" s="84">
        <v>500</v>
      </c>
      <c r="F5" s="84">
        <v>1500</v>
      </c>
      <c r="G5" s="84">
        <v>2900</v>
      </c>
      <c r="H5" s="84">
        <v>2700</v>
      </c>
      <c r="I5" s="84">
        <v>2200</v>
      </c>
      <c r="J5" s="84">
        <v>1370</v>
      </c>
      <c r="K5" s="84">
        <v>610</v>
      </c>
      <c r="L5" s="84">
        <v>270</v>
      </c>
      <c r="M5" s="84">
        <v>150</v>
      </c>
      <c r="N5" s="84">
        <v>150</v>
      </c>
      <c r="O5" s="84">
        <v>150</v>
      </c>
      <c r="R5" s="174"/>
    </row>
    <row r="6" spans="1:18" x14ac:dyDescent="0.2">
      <c r="A6" s="83" t="s">
        <v>16</v>
      </c>
      <c r="B6" s="84">
        <v>1600</v>
      </c>
      <c r="C6" s="84">
        <v>1200</v>
      </c>
      <c r="D6" s="84">
        <v>1200</v>
      </c>
      <c r="E6" s="84">
        <v>1400</v>
      </c>
      <c r="F6" s="84">
        <v>1600</v>
      </c>
      <c r="G6" s="84">
        <v>1500</v>
      </c>
      <c r="H6" s="84">
        <v>1200</v>
      </c>
      <c r="I6" s="84">
        <v>750</v>
      </c>
      <c r="J6" s="84">
        <v>830</v>
      </c>
      <c r="K6" s="84">
        <v>510</v>
      </c>
      <c r="L6" s="84">
        <v>370</v>
      </c>
      <c r="M6" s="84">
        <v>450</v>
      </c>
      <c r="N6" s="84">
        <v>500</v>
      </c>
      <c r="O6" s="84">
        <v>600</v>
      </c>
    </row>
    <row r="7" spans="1:18" x14ac:dyDescent="0.2">
      <c r="A7" s="83" t="s">
        <v>17</v>
      </c>
      <c r="B7" s="84">
        <v>3800</v>
      </c>
      <c r="C7" s="84">
        <v>250</v>
      </c>
      <c r="D7" s="84">
        <v>600</v>
      </c>
      <c r="E7" s="84">
        <v>1500</v>
      </c>
      <c r="F7" s="84">
        <v>2000</v>
      </c>
      <c r="G7" s="84">
        <v>2000</v>
      </c>
      <c r="H7" s="84">
        <v>1900</v>
      </c>
      <c r="I7" s="84">
        <v>1900</v>
      </c>
      <c r="J7" s="84">
        <v>1170</v>
      </c>
      <c r="K7" s="84">
        <v>300</v>
      </c>
      <c r="L7" s="84">
        <v>270</v>
      </c>
      <c r="M7" s="84">
        <v>150</v>
      </c>
      <c r="N7" s="84">
        <v>130</v>
      </c>
      <c r="O7" s="84">
        <v>130</v>
      </c>
    </row>
    <row r="8" spans="1:18" x14ac:dyDescent="0.2">
      <c r="A8" s="83" t="s">
        <v>18</v>
      </c>
      <c r="B8" s="84">
        <v>300</v>
      </c>
      <c r="C8" s="84">
        <v>0</v>
      </c>
      <c r="D8" s="84"/>
      <c r="E8" s="84">
        <v>0</v>
      </c>
      <c r="F8" s="84"/>
      <c r="G8" s="84"/>
      <c r="H8" s="86">
        <v>0</v>
      </c>
      <c r="I8" s="84">
        <v>0</v>
      </c>
      <c r="J8" s="84">
        <v>0</v>
      </c>
      <c r="K8" s="84"/>
      <c r="L8" s="84">
        <v>0</v>
      </c>
      <c r="M8" s="84">
        <v>0</v>
      </c>
      <c r="N8" s="84">
        <v>0</v>
      </c>
      <c r="O8" s="84">
        <v>0</v>
      </c>
    </row>
    <row r="9" spans="1:18" x14ac:dyDescent="0.2">
      <c r="A9" s="83" t="s">
        <v>19</v>
      </c>
      <c r="B9" s="84">
        <v>840</v>
      </c>
      <c r="C9" s="84">
        <v>0</v>
      </c>
      <c r="D9" s="84"/>
      <c r="E9" s="84">
        <v>0</v>
      </c>
      <c r="F9" s="84">
        <v>180</v>
      </c>
      <c r="G9" s="84">
        <v>182</v>
      </c>
      <c r="H9" s="84">
        <v>74</v>
      </c>
      <c r="I9" s="84">
        <v>0</v>
      </c>
      <c r="J9" s="84">
        <v>0</v>
      </c>
      <c r="K9" s="84"/>
      <c r="L9" s="84">
        <v>0</v>
      </c>
      <c r="M9" s="84">
        <v>0</v>
      </c>
      <c r="N9" s="84">
        <v>0</v>
      </c>
      <c r="O9" s="84">
        <v>0</v>
      </c>
    </row>
    <row r="10" spans="1:18" x14ac:dyDescent="0.2">
      <c r="A10" s="83" t="s">
        <v>20</v>
      </c>
      <c r="B10" s="84">
        <v>300</v>
      </c>
      <c r="C10" s="84">
        <v>0</v>
      </c>
      <c r="D10" s="84"/>
      <c r="E10" s="84">
        <v>300</v>
      </c>
      <c r="F10" s="84">
        <v>300</v>
      </c>
      <c r="G10" s="84">
        <v>200</v>
      </c>
      <c r="H10" s="84">
        <v>100</v>
      </c>
      <c r="I10" s="84">
        <v>300</v>
      </c>
      <c r="J10" s="84">
        <v>100</v>
      </c>
      <c r="K10" s="84">
        <v>70</v>
      </c>
      <c r="L10" s="84">
        <v>50</v>
      </c>
      <c r="M10" s="84">
        <v>50</v>
      </c>
      <c r="N10" s="84">
        <v>50</v>
      </c>
      <c r="O10" s="84">
        <v>50</v>
      </c>
    </row>
    <row r="11" spans="1:18" x14ac:dyDescent="0.2">
      <c r="A11" s="83" t="s">
        <v>21</v>
      </c>
      <c r="B11" s="84">
        <v>1200</v>
      </c>
      <c r="C11" s="84">
        <v>0</v>
      </c>
      <c r="D11" s="87"/>
      <c r="E11" s="87">
        <v>660</v>
      </c>
      <c r="F11" s="87">
        <v>900</v>
      </c>
      <c r="G11" s="87">
        <v>1000</v>
      </c>
      <c r="H11" s="84">
        <v>775</v>
      </c>
      <c r="I11" s="84">
        <v>700</v>
      </c>
      <c r="J11" s="84">
        <v>490</v>
      </c>
      <c r="K11" s="84">
        <v>280</v>
      </c>
      <c r="L11" s="84">
        <v>140</v>
      </c>
      <c r="M11" s="84">
        <v>50</v>
      </c>
      <c r="N11" s="88">
        <v>50</v>
      </c>
      <c r="O11" s="170">
        <v>50</v>
      </c>
    </row>
    <row r="12" spans="1:18" x14ac:dyDescent="0.2">
      <c r="A12" s="83" t="s">
        <v>22</v>
      </c>
      <c r="B12" s="84">
        <v>4300</v>
      </c>
      <c r="C12" s="84">
        <v>517</v>
      </c>
      <c r="D12" s="84">
        <v>1055</v>
      </c>
      <c r="E12" s="84">
        <v>1400</v>
      </c>
      <c r="F12" s="84">
        <v>2200</v>
      </c>
      <c r="G12" s="84">
        <v>3358</v>
      </c>
      <c r="H12" s="84">
        <v>3300</v>
      </c>
      <c r="I12" s="84">
        <v>2735</v>
      </c>
      <c r="J12" s="84">
        <v>1812</v>
      </c>
      <c r="K12" s="84">
        <v>887</v>
      </c>
      <c r="L12" s="84">
        <v>380</v>
      </c>
      <c r="M12" s="84">
        <v>450</v>
      </c>
      <c r="N12" s="84">
        <v>360</v>
      </c>
      <c r="O12" s="84">
        <v>360</v>
      </c>
      <c r="Q12" s="98"/>
    </row>
    <row r="13" spans="1:18" x14ac:dyDescent="0.2">
      <c r="A13" s="83" t="s">
        <v>23</v>
      </c>
      <c r="B13" s="84">
        <v>6500</v>
      </c>
      <c r="C13" s="84"/>
      <c r="D13" s="84"/>
      <c r="E13" s="84"/>
      <c r="F13" s="84">
        <v>3100</v>
      </c>
      <c r="G13" s="84">
        <v>4000</v>
      </c>
      <c r="H13" s="84">
        <v>4500</v>
      </c>
      <c r="I13" s="84"/>
      <c r="J13" s="84"/>
      <c r="K13" s="84"/>
      <c r="L13" s="84"/>
      <c r="M13" s="84"/>
      <c r="N13" s="84"/>
      <c r="O13" s="84"/>
    </row>
    <row r="14" spans="1:18" x14ac:dyDescent="0.2">
      <c r="A14" s="83" t="s">
        <v>24</v>
      </c>
      <c r="B14" s="84">
        <v>360</v>
      </c>
      <c r="C14" s="84">
        <v>75</v>
      </c>
      <c r="D14" s="84">
        <v>75</v>
      </c>
      <c r="E14" s="84">
        <v>114</v>
      </c>
      <c r="F14" s="84"/>
      <c r="G14" s="84">
        <v>350</v>
      </c>
      <c r="H14" s="84">
        <v>350</v>
      </c>
      <c r="I14" s="84">
        <v>147</v>
      </c>
      <c r="J14" s="84">
        <v>103</v>
      </c>
      <c r="K14" s="84">
        <v>103</v>
      </c>
      <c r="L14" s="84">
        <v>74</v>
      </c>
      <c r="M14" s="84">
        <v>74</v>
      </c>
      <c r="N14" s="84">
        <v>50</v>
      </c>
      <c r="O14" s="84">
        <v>27</v>
      </c>
    </row>
    <row r="15" spans="1:18" x14ac:dyDescent="0.2">
      <c r="A15" s="83" t="s">
        <v>25</v>
      </c>
      <c r="B15" s="84">
        <v>450</v>
      </c>
      <c r="C15" s="84">
        <v>244</v>
      </c>
      <c r="D15" s="84">
        <v>322</v>
      </c>
      <c r="E15" s="84">
        <v>378</v>
      </c>
      <c r="F15" s="84">
        <v>408</v>
      </c>
      <c r="G15" s="84">
        <v>350</v>
      </c>
      <c r="H15" s="84">
        <v>350</v>
      </c>
      <c r="I15" s="84">
        <v>393</v>
      </c>
      <c r="J15" s="84">
        <v>290</v>
      </c>
      <c r="K15" s="84">
        <v>200</v>
      </c>
      <c r="L15" s="84">
        <v>194</v>
      </c>
      <c r="M15" s="84">
        <v>146</v>
      </c>
      <c r="N15" s="84">
        <v>160</v>
      </c>
      <c r="O15" s="84">
        <v>180</v>
      </c>
    </row>
    <row r="16" spans="1:18" x14ac:dyDescent="0.2">
      <c r="A16" s="83" t="s">
        <v>26</v>
      </c>
      <c r="B16" s="84">
        <v>360</v>
      </c>
      <c r="C16" s="84">
        <v>303</v>
      </c>
      <c r="D16" s="84">
        <v>320</v>
      </c>
      <c r="E16" s="84"/>
      <c r="F16" s="84">
        <v>286</v>
      </c>
      <c r="G16" s="84">
        <v>311</v>
      </c>
      <c r="H16" s="84">
        <v>286</v>
      </c>
      <c r="I16" s="84">
        <v>261</v>
      </c>
      <c r="J16" s="84">
        <v>261</v>
      </c>
      <c r="K16" s="84">
        <v>216</v>
      </c>
      <c r="L16" s="84"/>
      <c r="M16" s="84"/>
      <c r="N16" s="84"/>
      <c r="O16" s="84">
        <v>307</v>
      </c>
    </row>
    <row r="17" spans="1:17" x14ac:dyDescent="0.2">
      <c r="A17" s="83" t="s">
        <v>27</v>
      </c>
      <c r="B17" s="84">
        <v>600</v>
      </c>
      <c r="C17" s="84"/>
      <c r="D17" s="84"/>
      <c r="E17" s="84"/>
      <c r="F17" s="84"/>
      <c r="G17" s="84">
        <v>600</v>
      </c>
      <c r="H17" s="84">
        <v>500</v>
      </c>
      <c r="I17" s="84">
        <v>400</v>
      </c>
      <c r="J17" s="84">
        <v>300</v>
      </c>
      <c r="K17" s="84">
        <v>200</v>
      </c>
      <c r="L17" s="84">
        <v>150</v>
      </c>
      <c r="M17" s="84">
        <v>150</v>
      </c>
      <c r="N17" s="84">
        <v>150</v>
      </c>
      <c r="O17" s="84">
        <v>150</v>
      </c>
    </row>
    <row r="18" spans="1:17" x14ac:dyDescent="0.2">
      <c r="A18" s="83" t="s">
        <v>28</v>
      </c>
      <c r="B18" s="84">
        <v>2500</v>
      </c>
      <c r="C18" s="84">
        <v>417</v>
      </c>
      <c r="D18" s="84">
        <v>770</v>
      </c>
      <c r="E18" s="84">
        <v>1166</v>
      </c>
      <c r="F18" s="84">
        <v>1600</v>
      </c>
      <c r="G18" s="84">
        <v>1760</v>
      </c>
      <c r="H18" s="84">
        <v>1730</v>
      </c>
      <c r="I18" s="84">
        <v>1610</v>
      </c>
      <c r="J18" s="84">
        <v>1107</v>
      </c>
      <c r="K18" s="84">
        <v>575</v>
      </c>
      <c r="L18" s="84">
        <v>440</v>
      </c>
      <c r="M18" s="84">
        <v>600</v>
      </c>
      <c r="N18" s="84">
        <v>750</v>
      </c>
      <c r="O18" s="84">
        <v>1260</v>
      </c>
      <c r="Q18" s="98"/>
    </row>
    <row r="19" spans="1:17" x14ac:dyDescent="0.2">
      <c r="A19" s="83" t="s">
        <v>29</v>
      </c>
      <c r="B19" s="84">
        <v>600</v>
      </c>
      <c r="C19" s="84"/>
      <c r="D19" s="84"/>
      <c r="E19" s="84">
        <v>120</v>
      </c>
      <c r="F19" s="84">
        <v>240</v>
      </c>
      <c r="G19" s="84">
        <v>273</v>
      </c>
      <c r="H19" s="84">
        <v>264</v>
      </c>
      <c r="I19" s="84">
        <v>200</v>
      </c>
      <c r="J19" s="84">
        <v>174</v>
      </c>
      <c r="K19" s="84">
        <v>65</v>
      </c>
      <c r="L19" s="84">
        <v>0</v>
      </c>
      <c r="M19" s="84"/>
      <c r="N19" s="84"/>
      <c r="O19" s="84">
        <v>0</v>
      </c>
    </row>
    <row r="20" spans="1:17" x14ac:dyDescent="0.2">
      <c r="A20" s="80" t="s">
        <v>30</v>
      </c>
      <c r="B20" s="84">
        <v>650</v>
      </c>
      <c r="C20" s="84">
        <v>0</v>
      </c>
      <c r="D20" s="84"/>
      <c r="E20" s="84">
        <v>300</v>
      </c>
      <c r="F20" s="84">
        <v>500</v>
      </c>
      <c r="G20" s="84">
        <v>550</v>
      </c>
      <c r="H20" s="84">
        <v>550</v>
      </c>
      <c r="I20" s="84">
        <v>0</v>
      </c>
      <c r="J20" s="84">
        <v>0</v>
      </c>
      <c r="K20" s="84"/>
      <c r="L20" s="84">
        <v>0</v>
      </c>
      <c r="M20" s="84"/>
      <c r="N20" s="84">
        <v>0</v>
      </c>
      <c r="O20" s="84">
        <v>0</v>
      </c>
    </row>
    <row r="21" spans="1:17" x14ac:dyDescent="0.2">
      <c r="A21" s="173" t="s">
        <v>117</v>
      </c>
      <c r="B21" s="84"/>
      <c r="C21" s="84">
        <v>50</v>
      </c>
      <c r="D21" s="84">
        <v>300</v>
      </c>
      <c r="E21" s="84">
        <v>300</v>
      </c>
      <c r="F21" s="84">
        <v>300</v>
      </c>
      <c r="G21" s="84">
        <v>300</v>
      </c>
      <c r="H21" s="84">
        <v>300</v>
      </c>
      <c r="I21" s="84">
        <v>250</v>
      </c>
      <c r="J21" s="84">
        <v>230</v>
      </c>
      <c r="K21" s="84">
        <v>200</v>
      </c>
      <c r="L21" s="84">
        <v>200</v>
      </c>
      <c r="M21" s="84"/>
      <c r="N21" s="84"/>
      <c r="O21" s="84">
        <v>100</v>
      </c>
    </row>
    <row r="22" spans="1:17" x14ac:dyDescent="0.2">
      <c r="A22" s="24" t="s">
        <v>127</v>
      </c>
      <c r="B22" s="89">
        <f>SUM(B3:B20)-B13</f>
        <v>35360</v>
      </c>
      <c r="C22" s="89">
        <f t="shared" ref="C22:O22" si="0">SUM(C3:C20)-C13</f>
        <v>3556</v>
      </c>
      <c r="D22" s="89">
        <f t="shared" si="0"/>
        <v>5292</v>
      </c>
      <c r="E22" s="89">
        <f t="shared" si="0"/>
        <v>9138</v>
      </c>
      <c r="F22" s="89">
        <f t="shared" si="0"/>
        <v>14914</v>
      </c>
      <c r="G22" s="89">
        <f t="shared" si="0"/>
        <v>18484</v>
      </c>
      <c r="H22" s="89">
        <f t="shared" si="0"/>
        <v>16779</v>
      </c>
      <c r="I22" s="89">
        <f t="shared" si="0"/>
        <v>13516</v>
      </c>
      <c r="J22" s="89">
        <f t="shared" si="0"/>
        <v>9567</v>
      </c>
      <c r="K22" s="89">
        <f t="shared" si="0"/>
        <v>5291</v>
      </c>
      <c r="L22" s="89">
        <f t="shared" si="0"/>
        <v>3188</v>
      </c>
      <c r="M22" s="89">
        <f t="shared" si="0"/>
        <v>3070</v>
      </c>
      <c r="N22" s="89">
        <f t="shared" si="0"/>
        <v>3150</v>
      </c>
      <c r="O22" s="89">
        <f t="shared" si="0"/>
        <v>3914</v>
      </c>
    </row>
    <row r="23" spans="1:17" x14ac:dyDescent="0.2">
      <c r="A23" s="24" t="s">
        <v>31</v>
      </c>
      <c r="B23" s="90"/>
      <c r="C23" s="91">
        <f t="shared" ref="C23:O23" si="1">+C22/$B22</f>
        <v>0.10056561085972851</v>
      </c>
      <c r="D23" s="91">
        <f t="shared" si="1"/>
        <v>0.14966063348416289</v>
      </c>
      <c r="E23" s="91">
        <f t="shared" si="1"/>
        <v>0.25842760180995478</v>
      </c>
      <c r="F23" s="91">
        <f t="shared" si="1"/>
        <v>0.42177601809954751</v>
      </c>
      <c r="G23" s="91">
        <f t="shared" si="1"/>
        <v>0.522737556561086</v>
      </c>
      <c r="H23" s="91">
        <f t="shared" si="1"/>
        <v>0.47451923076923075</v>
      </c>
      <c r="I23" s="91">
        <f t="shared" si="1"/>
        <v>0.38223981900452486</v>
      </c>
      <c r="J23" s="91">
        <f t="shared" si="1"/>
        <v>0.2705599547511312</v>
      </c>
      <c r="K23" s="91">
        <f t="shared" si="1"/>
        <v>0.14963235294117647</v>
      </c>
      <c r="L23" s="91">
        <f t="shared" si="1"/>
        <v>9.0158371040723981E-2</v>
      </c>
      <c r="M23" s="91">
        <f t="shared" si="1"/>
        <v>8.6821266968325789E-2</v>
      </c>
      <c r="N23" s="91">
        <f t="shared" si="1"/>
        <v>8.9083710407239822E-2</v>
      </c>
      <c r="O23" s="91">
        <f t="shared" si="1"/>
        <v>0.11069004524886877</v>
      </c>
    </row>
    <row r="24" spans="1:17" x14ac:dyDescent="0.2">
      <c r="A24" s="24" t="s">
        <v>32</v>
      </c>
      <c r="B24" s="90">
        <f>+B3+B4+B5+B6+B7+B8+B9+B10+B11+B12+B13+B16+B18+B20</f>
        <v>39850</v>
      </c>
      <c r="C24" s="92">
        <f t="shared" ref="C24:L24" si="2">+(C3+C4+C5+C6+C7+C8+C9+C10+C11+C12+C13+C16+C18+C20)/$B24</f>
        <v>8.1229611041405275E-2</v>
      </c>
      <c r="D24" s="92">
        <f t="shared" si="2"/>
        <v>0.12283563362609787</v>
      </c>
      <c r="E24" s="92">
        <f t="shared" si="2"/>
        <v>0.21395232120451693</v>
      </c>
      <c r="F24" s="92">
        <f t="shared" si="2"/>
        <v>0.43578419071518193</v>
      </c>
      <c r="G24" s="92">
        <f t="shared" si="2"/>
        <v>0.5247427854454203</v>
      </c>
      <c r="H24" s="92">
        <f t="shared" si="2"/>
        <v>0.4972396486825596</v>
      </c>
      <c r="I24" s="92">
        <f t="shared" si="2"/>
        <v>0.31056461731493101</v>
      </c>
      <c r="J24" s="92">
        <f t="shared" si="2"/>
        <v>0.21831869510664995</v>
      </c>
      <c r="K24" s="92">
        <f t="shared" si="2"/>
        <v>0.11851944792973651</v>
      </c>
      <c r="L24" s="92">
        <f t="shared" si="2"/>
        <v>6.9510664993726476E-2</v>
      </c>
      <c r="M24" s="92">
        <f>+(M3+M4+M5+M6+M7+M8+M9+M10+L11+M12+M13+M16+M18+M20)/$B24</f>
        <v>7.0012547051442914E-2</v>
      </c>
      <c r="N24" s="92">
        <f>+(N3+N4+N5+N6+N7+N8+N9+N10+M11+N12+N13+N16+N18+N20)/$B24</f>
        <v>7.0012547051442914E-2</v>
      </c>
      <c r="O24" s="92">
        <f>+(C3+C4+C5+C6+C7+C8+C9+C10+C11+C12+C13+C16+C18+C20)/$B24</f>
        <v>8.1229611041405275E-2</v>
      </c>
    </row>
    <row r="25" spans="1:17" hidden="1" x14ac:dyDescent="0.2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7" hidden="1" x14ac:dyDescent="0.2">
      <c r="A26" s="93"/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7" x14ac:dyDescent="0.2">
      <c r="A27" s="93" t="s">
        <v>33</v>
      </c>
      <c r="B27" s="90">
        <f>+B14+B15+B17+B19+B21</f>
        <v>2010</v>
      </c>
      <c r="C27" s="95">
        <f t="shared" ref="C27:N27" si="3">+(C14+C15+C17+C19)/$B27</f>
        <v>0.15870646766169155</v>
      </c>
      <c r="D27" s="95">
        <f t="shared" si="3"/>
        <v>0.19751243781094527</v>
      </c>
      <c r="E27" s="95">
        <f t="shared" si="3"/>
        <v>0.30447761194029849</v>
      </c>
      <c r="F27" s="95">
        <f t="shared" si="3"/>
        <v>0.32238805970149254</v>
      </c>
      <c r="G27" s="95">
        <f t="shared" si="3"/>
        <v>0.78258706467661687</v>
      </c>
      <c r="H27" s="95">
        <f t="shared" si="3"/>
        <v>0.72835820895522385</v>
      </c>
      <c r="I27" s="95">
        <f t="shared" si="3"/>
        <v>0.56716417910447758</v>
      </c>
      <c r="J27" s="95">
        <f t="shared" si="3"/>
        <v>0.43134328358208956</v>
      </c>
      <c r="K27" s="95">
        <f t="shared" si="3"/>
        <v>0.28258706467661693</v>
      </c>
      <c r="L27" s="95">
        <f t="shared" si="3"/>
        <v>0.20796019900497512</v>
      </c>
      <c r="M27" s="95">
        <f t="shared" si="3"/>
        <v>0.18407960199004975</v>
      </c>
      <c r="N27" s="95">
        <f t="shared" si="3"/>
        <v>0.17910447761194029</v>
      </c>
      <c r="O27" s="95">
        <f>+(C14+C15+C17+C19)/$B27</f>
        <v>0.15870646766169155</v>
      </c>
    </row>
    <row r="28" spans="1:17" hidden="1" x14ac:dyDescent="0.2">
      <c r="A28" s="2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7" x14ac:dyDescent="0.2">
      <c r="A29" s="24"/>
      <c r="B29" s="24"/>
      <c r="C29" s="7" t="s">
        <v>12</v>
      </c>
      <c r="D29" s="96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12</v>
      </c>
    </row>
    <row r="30" spans="1:17" x14ac:dyDescent="0.2">
      <c r="A30" s="93"/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7" x14ac:dyDescent="0.2">
      <c r="A31" s="93" t="s">
        <v>34</v>
      </c>
      <c r="B31" s="24"/>
      <c r="C31" s="90"/>
      <c r="D31" s="97">
        <v>8210</v>
      </c>
      <c r="E31" s="97">
        <v>18060</v>
      </c>
      <c r="F31" s="97">
        <v>26030</v>
      </c>
      <c r="G31" s="97">
        <v>25580</v>
      </c>
      <c r="H31" s="97">
        <v>22950</v>
      </c>
      <c r="I31" s="97">
        <v>18390</v>
      </c>
      <c r="J31" s="97">
        <v>12780</v>
      </c>
      <c r="K31" s="97">
        <v>7120</v>
      </c>
      <c r="L31" s="97">
        <v>3680</v>
      </c>
      <c r="M31" s="97">
        <v>2210</v>
      </c>
      <c r="N31" s="97">
        <v>2750</v>
      </c>
      <c r="O31" s="97">
        <v>18470</v>
      </c>
    </row>
    <row r="32" spans="1:17" x14ac:dyDescent="0.2">
      <c r="A32" s="24" t="s">
        <v>35</v>
      </c>
      <c r="B32" s="24"/>
      <c r="C32" s="90">
        <f>O31</f>
        <v>18470</v>
      </c>
      <c r="D32" s="90">
        <v>23400</v>
      </c>
      <c r="E32" s="90">
        <v>32400</v>
      </c>
      <c r="F32" s="90">
        <v>33200</v>
      </c>
      <c r="G32" s="90">
        <v>31500</v>
      </c>
      <c r="H32" s="90">
        <v>28000</v>
      </c>
      <c r="I32" s="90">
        <v>23200</v>
      </c>
      <c r="J32" s="90">
        <v>15800</v>
      </c>
      <c r="K32" s="90">
        <v>9600</v>
      </c>
      <c r="L32" s="90">
        <v>6800</v>
      </c>
      <c r="M32" s="90">
        <v>4200</v>
      </c>
      <c r="N32" s="90">
        <v>4100</v>
      </c>
      <c r="O32" s="90">
        <v>4200</v>
      </c>
    </row>
    <row r="33" spans="1:15" x14ac:dyDescent="0.2">
      <c r="A33" s="24" t="s">
        <v>36</v>
      </c>
      <c r="B33" s="24"/>
      <c r="C33" s="90">
        <f t="shared" ref="C33:C48" si="4">O32</f>
        <v>4200</v>
      </c>
      <c r="D33" s="90">
        <v>11800</v>
      </c>
      <c r="E33" s="90">
        <v>18200</v>
      </c>
      <c r="F33" s="90">
        <v>29600</v>
      </c>
      <c r="G33" s="90">
        <v>30100</v>
      </c>
      <c r="H33" s="90">
        <v>26600</v>
      </c>
      <c r="I33" s="90">
        <v>21400</v>
      </c>
      <c r="J33" s="90">
        <v>13800</v>
      </c>
      <c r="K33" s="90">
        <v>9100</v>
      </c>
      <c r="L33" s="90">
        <v>5600</v>
      </c>
      <c r="M33" s="90">
        <v>3700</v>
      </c>
      <c r="N33" s="90">
        <v>3100</v>
      </c>
      <c r="O33" s="90">
        <v>3000</v>
      </c>
    </row>
    <row r="34" spans="1:15" x14ac:dyDescent="0.2">
      <c r="A34" s="24" t="s">
        <v>37</v>
      </c>
      <c r="B34" s="24" t="s">
        <v>38</v>
      </c>
      <c r="C34" s="90">
        <f t="shared" si="4"/>
        <v>3000</v>
      </c>
      <c r="D34" s="97">
        <v>4450</v>
      </c>
      <c r="E34" s="97">
        <v>16490</v>
      </c>
      <c r="F34" s="97">
        <v>28220</v>
      </c>
      <c r="G34" s="97">
        <v>29830</v>
      </c>
      <c r="H34" s="97">
        <v>27430</v>
      </c>
      <c r="I34" s="97">
        <v>23440</v>
      </c>
      <c r="J34" s="97">
        <v>15730</v>
      </c>
      <c r="K34" s="97">
        <v>9980</v>
      </c>
      <c r="L34" s="97">
        <v>6950</v>
      </c>
      <c r="M34" s="97">
        <v>5280</v>
      </c>
      <c r="N34" s="97">
        <v>5360</v>
      </c>
      <c r="O34" s="97">
        <v>8360</v>
      </c>
    </row>
    <row r="35" spans="1:15" x14ac:dyDescent="0.2">
      <c r="A35" s="24" t="s">
        <v>39</v>
      </c>
      <c r="B35" s="24"/>
      <c r="C35" s="90">
        <f t="shared" si="4"/>
        <v>8360</v>
      </c>
      <c r="D35" s="90">
        <v>23140</v>
      </c>
      <c r="E35" s="90">
        <v>29010</v>
      </c>
      <c r="F35" s="90">
        <v>37570</v>
      </c>
      <c r="G35" s="90">
        <v>37270</v>
      </c>
      <c r="H35" s="90">
        <v>33300</v>
      </c>
      <c r="I35" s="90">
        <v>28330</v>
      </c>
      <c r="J35" s="90">
        <v>20880</v>
      </c>
      <c r="K35" s="90">
        <v>14675</v>
      </c>
      <c r="L35" s="90">
        <v>10810</v>
      </c>
      <c r="M35" s="90">
        <v>8905</v>
      </c>
      <c r="N35" s="90">
        <v>7940</v>
      </c>
      <c r="O35" s="90">
        <v>7515</v>
      </c>
    </row>
    <row r="36" spans="1:15" x14ac:dyDescent="0.2">
      <c r="A36" s="24" t="s">
        <v>40</v>
      </c>
      <c r="B36" s="24"/>
      <c r="C36" s="90">
        <f t="shared" si="4"/>
        <v>7515</v>
      </c>
      <c r="D36" s="90">
        <v>10040</v>
      </c>
      <c r="E36" s="90">
        <v>12950</v>
      </c>
      <c r="F36" s="90">
        <v>15345</v>
      </c>
      <c r="G36" s="90">
        <v>16060</v>
      </c>
      <c r="H36" s="90">
        <v>14515</v>
      </c>
      <c r="I36" s="90">
        <v>10135</v>
      </c>
      <c r="J36" s="90">
        <v>7225</v>
      </c>
      <c r="K36" s="90">
        <v>4710</v>
      </c>
      <c r="L36" s="90">
        <v>2895</v>
      </c>
      <c r="M36" s="90">
        <v>2060</v>
      </c>
      <c r="N36" s="90">
        <v>2110</v>
      </c>
      <c r="O36" s="90">
        <v>2800</v>
      </c>
    </row>
    <row r="37" spans="1:15" x14ac:dyDescent="0.2">
      <c r="A37" s="24" t="s">
        <v>41</v>
      </c>
      <c r="B37" s="24"/>
      <c r="C37" s="90">
        <f t="shared" si="4"/>
        <v>2800</v>
      </c>
      <c r="D37" s="90">
        <v>20800</v>
      </c>
      <c r="E37" s="90">
        <v>28830</v>
      </c>
      <c r="F37" s="90">
        <v>32630</v>
      </c>
      <c r="G37" s="90">
        <v>33100</v>
      </c>
      <c r="H37" s="90">
        <v>28370</v>
      </c>
      <c r="I37" s="90">
        <v>22400</v>
      </c>
      <c r="J37" s="90">
        <v>16950</v>
      </c>
      <c r="K37" s="90">
        <v>9150</v>
      </c>
      <c r="L37" s="90">
        <v>6150</v>
      </c>
      <c r="M37" s="90">
        <v>4500</v>
      </c>
      <c r="N37" s="90">
        <v>3840</v>
      </c>
      <c r="O37" s="90">
        <v>4900</v>
      </c>
    </row>
    <row r="38" spans="1:15" x14ac:dyDescent="0.2">
      <c r="A38" s="24" t="s">
        <v>42</v>
      </c>
      <c r="B38" s="24"/>
      <c r="C38" s="90">
        <f t="shared" si="4"/>
        <v>4900</v>
      </c>
      <c r="D38" s="90">
        <v>8000</v>
      </c>
      <c r="E38" s="90">
        <v>14130</v>
      </c>
      <c r="F38" s="90">
        <v>15810</v>
      </c>
      <c r="G38" s="90">
        <v>15900</v>
      </c>
      <c r="H38" s="90">
        <v>14060</v>
      </c>
      <c r="I38" s="90">
        <v>11030</v>
      </c>
      <c r="J38" s="90">
        <v>8200</v>
      </c>
      <c r="K38" s="90">
        <v>5340</v>
      </c>
      <c r="L38" s="90">
        <v>3490</v>
      </c>
      <c r="M38" s="90">
        <v>2890</v>
      </c>
      <c r="N38" s="90">
        <v>3430</v>
      </c>
      <c r="O38" s="90">
        <v>4985</v>
      </c>
    </row>
    <row r="39" spans="1:15" x14ac:dyDescent="0.2">
      <c r="A39" s="24" t="s">
        <v>43</v>
      </c>
      <c r="B39" s="24"/>
      <c r="C39" s="90">
        <f t="shared" si="4"/>
        <v>4985</v>
      </c>
      <c r="D39" s="90">
        <v>13360</v>
      </c>
      <c r="E39" s="90">
        <v>17655</v>
      </c>
      <c r="F39" s="90">
        <v>23290</v>
      </c>
      <c r="G39" s="90">
        <v>28480</v>
      </c>
      <c r="H39" s="90">
        <v>26790</v>
      </c>
      <c r="I39" s="90">
        <v>22810</v>
      </c>
      <c r="J39" s="90">
        <v>17010</v>
      </c>
      <c r="K39" s="90">
        <v>12205</v>
      </c>
      <c r="L39" s="90">
        <v>8220</v>
      </c>
      <c r="M39" s="90">
        <v>7000</v>
      </c>
      <c r="N39" s="90">
        <v>6245</v>
      </c>
      <c r="O39" s="90">
        <v>12005</v>
      </c>
    </row>
    <row r="40" spans="1:15" x14ac:dyDescent="0.2">
      <c r="A40" s="24" t="s">
        <v>44</v>
      </c>
      <c r="C40" s="90">
        <f t="shared" si="4"/>
        <v>12005</v>
      </c>
      <c r="D40" s="90">
        <v>16975</v>
      </c>
      <c r="E40" s="90">
        <v>39310</v>
      </c>
      <c r="F40" s="90">
        <v>39630</v>
      </c>
      <c r="G40" s="90">
        <v>39630</v>
      </c>
      <c r="H40" s="90">
        <v>36800</v>
      </c>
      <c r="I40" s="90">
        <v>30360</v>
      </c>
      <c r="J40" s="90">
        <v>23490</v>
      </c>
      <c r="K40" s="90">
        <v>15975</v>
      </c>
      <c r="L40" s="90">
        <v>12880</v>
      </c>
      <c r="M40" s="90">
        <v>10860</v>
      </c>
      <c r="N40" s="90">
        <v>9930</v>
      </c>
      <c r="O40" s="90">
        <v>10060</v>
      </c>
    </row>
    <row r="41" spans="1:15" x14ac:dyDescent="0.2">
      <c r="A41" s="24" t="s">
        <v>45</v>
      </c>
      <c r="C41" s="90">
        <f t="shared" si="4"/>
        <v>10060</v>
      </c>
      <c r="D41" s="90">
        <v>33700</v>
      </c>
      <c r="E41" s="90">
        <v>39930</v>
      </c>
      <c r="F41" s="90">
        <v>40030</v>
      </c>
      <c r="G41" s="90">
        <v>37860</v>
      </c>
      <c r="H41" s="90">
        <v>32418</v>
      </c>
      <c r="I41" s="90">
        <v>23915</v>
      </c>
      <c r="J41" s="90">
        <v>17415</v>
      </c>
      <c r="K41" s="90">
        <v>12105</v>
      </c>
      <c r="L41" s="90">
        <v>8270</v>
      </c>
      <c r="M41" s="90">
        <v>6750</v>
      </c>
      <c r="N41" s="90">
        <v>6140</v>
      </c>
      <c r="O41" s="90">
        <v>6140</v>
      </c>
    </row>
    <row r="42" spans="1:15" x14ac:dyDescent="0.2">
      <c r="A42" s="24" t="s">
        <v>46</v>
      </c>
      <c r="C42" s="90">
        <f t="shared" si="4"/>
        <v>6140</v>
      </c>
      <c r="D42" s="90">
        <v>12010</v>
      </c>
      <c r="E42" s="90">
        <v>33060</v>
      </c>
      <c r="F42" s="90">
        <v>34520</v>
      </c>
      <c r="G42" s="90">
        <v>32160</v>
      </c>
      <c r="H42" s="90">
        <v>28935</v>
      </c>
      <c r="I42" s="90">
        <v>21755</v>
      </c>
      <c r="J42" s="90">
        <v>15720</v>
      </c>
      <c r="K42" s="90">
        <v>9600</v>
      </c>
      <c r="L42" s="90">
        <v>5880</v>
      </c>
      <c r="M42" s="90">
        <v>4750</v>
      </c>
      <c r="N42" s="90">
        <v>4800</v>
      </c>
      <c r="O42" s="90">
        <v>5900</v>
      </c>
    </row>
    <row r="43" spans="1:15" x14ac:dyDescent="0.2">
      <c r="A43" s="24" t="s">
        <v>47</v>
      </c>
      <c r="C43" s="90">
        <f t="shared" si="4"/>
        <v>5900</v>
      </c>
      <c r="D43" s="90">
        <v>11750</v>
      </c>
      <c r="E43" s="90">
        <v>20110</v>
      </c>
      <c r="F43" s="90">
        <v>23060</v>
      </c>
      <c r="G43" s="90">
        <v>24540</v>
      </c>
      <c r="H43" s="90">
        <v>20980</v>
      </c>
      <c r="I43" s="90">
        <v>15900</v>
      </c>
      <c r="J43" s="90">
        <v>11370</v>
      </c>
      <c r="K43" s="90">
        <v>6100</v>
      </c>
      <c r="L43" s="90">
        <v>2410</v>
      </c>
      <c r="M43" s="90">
        <v>2010</v>
      </c>
      <c r="N43" s="90">
        <v>2130</v>
      </c>
      <c r="O43" s="90">
        <v>3390</v>
      </c>
    </row>
    <row r="44" spans="1:15" x14ac:dyDescent="0.2">
      <c r="A44" s="24" t="s">
        <v>48</v>
      </c>
      <c r="C44" s="90">
        <f t="shared" si="4"/>
        <v>3390</v>
      </c>
      <c r="D44" s="90">
        <v>5580</v>
      </c>
      <c r="E44" s="90">
        <v>19832</v>
      </c>
      <c r="F44" s="90">
        <v>26740</v>
      </c>
      <c r="G44" s="90">
        <v>26808</v>
      </c>
      <c r="H44" s="90">
        <v>24313</v>
      </c>
      <c r="I44" s="90">
        <v>17856</v>
      </c>
      <c r="J44" s="90">
        <v>11884</v>
      </c>
      <c r="K44" s="90">
        <v>7013</v>
      </c>
      <c r="L44" s="90">
        <v>3605</v>
      </c>
      <c r="M44" s="90">
        <v>1615</v>
      </c>
      <c r="N44" s="90">
        <v>1775</v>
      </c>
      <c r="O44" s="90">
        <v>3000</v>
      </c>
    </row>
    <row r="45" spans="1:15" x14ac:dyDescent="0.2">
      <c r="A45" s="24" t="s">
        <v>49</v>
      </c>
      <c r="C45" s="90">
        <f t="shared" si="4"/>
        <v>3000</v>
      </c>
      <c r="D45" s="90">
        <v>8370</v>
      </c>
      <c r="E45" s="90">
        <v>16740</v>
      </c>
      <c r="F45" s="90">
        <v>19105</v>
      </c>
      <c r="G45" s="90">
        <v>18775</v>
      </c>
      <c r="H45" s="90">
        <v>16244</v>
      </c>
      <c r="I45" s="90">
        <v>12835</v>
      </c>
      <c r="J45" s="90">
        <v>9142</v>
      </c>
      <c r="K45" s="90">
        <v>5061</v>
      </c>
      <c r="L45" s="90">
        <v>3620</v>
      </c>
      <c r="M45" s="90">
        <v>2778</v>
      </c>
      <c r="N45" s="90">
        <v>2876</v>
      </c>
      <c r="O45" s="90">
        <v>3691</v>
      </c>
    </row>
    <row r="46" spans="1:15" x14ac:dyDescent="0.2">
      <c r="A46" s="24" t="s">
        <v>50</v>
      </c>
      <c r="C46" s="90">
        <f t="shared" si="4"/>
        <v>3691</v>
      </c>
      <c r="D46" s="90">
        <v>4067</v>
      </c>
      <c r="E46" s="90">
        <v>19900</v>
      </c>
      <c r="F46" s="90">
        <v>29275</v>
      </c>
      <c r="G46" s="90">
        <v>29620</v>
      </c>
      <c r="H46" s="90">
        <v>27374</v>
      </c>
      <c r="I46" s="90">
        <v>21125</v>
      </c>
      <c r="J46" s="90">
        <v>13820</v>
      </c>
      <c r="K46" s="90">
        <v>8819</v>
      </c>
      <c r="L46" s="90">
        <v>5684</v>
      </c>
      <c r="M46" s="90">
        <v>4164</v>
      </c>
      <c r="N46" s="90">
        <v>4164</v>
      </c>
      <c r="O46" s="90">
        <v>8896</v>
      </c>
    </row>
    <row r="47" spans="1:15" x14ac:dyDescent="0.2">
      <c r="A47" s="24" t="s">
        <v>51</v>
      </c>
      <c r="C47" s="90">
        <f t="shared" si="4"/>
        <v>8896</v>
      </c>
      <c r="D47" s="90">
        <v>20346</v>
      </c>
      <c r="E47" s="90">
        <v>24620</v>
      </c>
      <c r="F47" s="90">
        <v>25163</v>
      </c>
      <c r="G47" s="90">
        <v>22968</v>
      </c>
      <c r="H47" s="90">
        <v>24182</v>
      </c>
      <c r="I47" s="90">
        <v>17504</v>
      </c>
      <c r="J47" s="90">
        <v>12208</v>
      </c>
      <c r="K47" s="90">
        <v>5100</v>
      </c>
      <c r="L47" s="90">
        <v>3945</v>
      </c>
      <c r="M47" s="90">
        <v>2770</v>
      </c>
      <c r="N47" s="90">
        <v>2655</v>
      </c>
      <c r="O47" s="90">
        <v>2927</v>
      </c>
    </row>
    <row r="48" spans="1:15" x14ac:dyDescent="0.2">
      <c r="A48" s="24" t="s">
        <v>61</v>
      </c>
      <c r="C48" s="90">
        <f t="shared" si="4"/>
        <v>2927</v>
      </c>
      <c r="D48" s="90">
        <v>4810</v>
      </c>
      <c r="E48" s="90">
        <v>15515</v>
      </c>
      <c r="F48" s="90">
        <v>33070</v>
      </c>
      <c r="G48" s="90">
        <v>33920</v>
      </c>
      <c r="H48" s="90">
        <v>30425</v>
      </c>
      <c r="I48" s="90">
        <v>20965</v>
      </c>
      <c r="J48" s="90">
        <v>19539</v>
      </c>
      <c r="K48" s="90">
        <v>13267</v>
      </c>
      <c r="L48" s="90">
        <v>7114</v>
      </c>
      <c r="M48" s="90">
        <v>5762</v>
      </c>
      <c r="N48" s="90">
        <f>+N22</f>
        <v>3150</v>
      </c>
      <c r="O48" s="90">
        <v>5850</v>
      </c>
    </row>
    <row r="49" spans="1:15" x14ac:dyDescent="0.2">
      <c r="A49" s="24" t="s">
        <v>112</v>
      </c>
      <c r="C49" s="90">
        <v>5850</v>
      </c>
      <c r="D49" s="90">
        <v>14173</v>
      </c>
      <c r="E49" s="90">
        <v>27911</v>
      </c>
      <c r="F49" s="90">
        <v>39301</v>
      </c>
      <c r="G49" s="90">
        <v>29410</v>
      </c>
      <c r="H49" s="90">
        <v>25650</v>
      </c>
      <c r="I49" s="90">
        <v>19757</v>
      </c>
      <c r="J49" s="90">
        <v>18203</v>
      </c>
      <c r="K49" s="90">
        <v>12894</v>
      </c>
      <c r="L49" s="90">
        <v>7490</v>
      </c>
      <c r="M49" s="90">
        <v>5540</v>
      </c>
      <c r="N49" s="90">
        <v>4875</v>
      </c>
      <c r="O49" s="90">
        <v>13010</v>
      </c>
    </row>
    <row r="50" spans="1:15" x14ac:dyDescent="0.2">
      <c r="A50" s="24" t="s">
        <v>113</v>
      </c>
      <c r="C50" s="90">
        <v>13010</v>
      </c>
      <c r="D50" s="90">
        <v>31290</v>
      </c>
      <c r="E50" s="90">
        <v>21400</v>
      </c>
      <c r="F50" s="90">
        <v>29145</v>
      </c>
      <c r="G50" s="90">
        <v>30397</v>
      </c>
      <c r="H50" s="90">
        <v>30876</v>
      </c>
      <c r="I50" s="90">
        <v>26160</v>
      </c>
      <c r="J50" s="90">
        <v>15633</v>
      </c>
      <c r="K50" s="90">
        <v>10722</v>
      </c>
      <c r="L50" s="90">
        <v>6421</v>
      </c>
      <c r="M50" s="90">
        <v>5304</v>
      </c>
      <c r="N50" s="90">
        <v>3680</v>
      </c>
      <c r="O50" s="90">
        <v>4130</v>
      </c>
    </row>
    <row r="51" spans="1:15" x14ac:dyDescent="0.2">
      <c r="A51" s="24" t="s">
        <v>114</v>
      </c>
      <c r="C51" s="90">
        <f>C22</f>
        <v>3556</v>
      </c>
      <c r="D51" s="90">
        <f t="shared" ref="D51:O51" si="5">D22</f>
        <v>5292</v>
      </c>
      <c r="E51" s="90">
        <f t="shared" si="5"/>
        <v>9138</v>
      </c>
      <c r="F51" s="90">
        <f t="shared" si="5"/>
        <v>14914</v>
      </c>
      <c r="G51" s="90">
        <f t="shared" si="5"/>
        <v>18484</v>
      </c>
      <c r="H51" s="90">
        <f t="shared" si="5"/>
        <v>16779</v>
      </c>
      <c r="I51" s="90">
        <f t="shared" si="5"/>
        <v>13516</v>
      </c>
      <c r="J51" s="90">
        <f t="shared" si="5"/>
        <v>9567</v>
      </c>
      <c r="K51" s="90">
        <f t="shared" si="5"/>
        <v>5291</v>
      </c>
      <c r="L51" s="90">
        <f t="shared" si="5"/>
        <v>3188</v>
      </c>
      <c r="M51" s="90">
        <f t="shared" si="5"/>
        <v>3070</v>
      </c>
      <c r="N51" s="90">
        <f t="shared" si="5"/>
        <v>3150</v>
      </c>
      <c r="O51" s="90">
        <f t="shared" si="5"/>
        <v>3914</v>
      </c>
    </row>
    <row r="52" spans="1:15" x14ac:dyDescent="0.2">
      <c r="C52" s="98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5" spans="1:15" x14ac:dyDescent="0.2">
      <c r="B55" s="98">
        <f>+B10+B11+B12+B18+B19+B20+B21+B9</f>
        <v>10390</v>
      </c>
      <c r="C55" s="98">
        <f t="shared" ref="C55:O55" si="6">+C10+C11+C12+C18+C19+C20+C21+C9</f>
        <v>984</v>
      </c>
      <c r="D55" s="98">
        <f t="shared" si="6"/>
        <v>2125</v>
      </c>
      <c r="E55" s="98">
        <f t="shared" si="6"/>
        <v>4246</v>
      </c>
      <c r="F55" s="98">
        <f t="shared" si="6"/>
        <v>6220</v>
      </c>
      <c r="G55" s="98">
        <f t="shared" si="6"/>
        <v>7623</v>
      </c>
      <c r="H55" s="98">
        <f t="shared" si="6"/>
        <v>7093</v>
      </c>
      <c r="I55" s="98">
        <f t="shared" si="6"/>
        <v>5795</v>
      </c>
      <c r="J55" s="98">
        <f t="shared" si="6"/>
        <v>3913</v>
      </c>
      <c r="K55" s="98">
        <f t="shared" si="6"/>
        <v>2077</v>
      </c>
      <c r="L55" s="98">
        <f t="shared" si="6"/>
        <v>1210</v>
      </c>
      <c r="M55" s="98">
        <f t="shared" si="6"/>
        <v>1150</v>
      </c>
      <c r="N55" s="98">
        <f t="shared" si="6"/>
        <v>1210</v>
      </c>
      <c r="O55" s="98">
        <f t="shared" si="6"/>
        <v>1820</v>
      </c>
    </row>
    <row r="56" spans="1:15" x14ac:dyDescent="0.2">
      <c r="B56" s="98">
        <f>SUM(B3:B7)+B17</f>
        <v>23500</v>
      </c>
      <c r="C56" s="98">
        <f t="shared" ref="C56:O56" si="7">SUM(C3:C7)+C17</f>
        <v>2000</v>
      </c>
      <c r="D56" s="98">
        <f t="shared" si="7"/>
        <v>2750</v>
      </c>
      <c r="E56" s="98">
        <f t="shared" si="7"/>
        <v>4700</v>
      </c>
      <c r="F56" s="98">
        <f t="shared" si="7"/>
        <v>8300</v>
      </c>
      <c r="G56" s="98">
        <f t="shared" si="7"/>
        <v>10150</v>
      </c>
      <c r="H56" s="98">
        <f t="shared" si="7"/>
        <v>9000</v>
      </c>
      <c r="I56" s="98">
        <f t="shared" si="7"/>
        <v>7170</v>
      </c>
      <c r="J56" s="98">
        <f t="shared" si="7"/>
        <v>5230</v>
      </c>
      <c r="K56" s="98">
        <f t="shared" si="7"/>
        <v>2895</v>
      </c>
      <c r="L56" s="98">
        <f t="shared" si="7"/>
        <v>1910</v>
      </c>
      <c r="M56" s="98">
        <f t="shared" si="7"/>
        <v>1700</v>
      </c>
      <c r="N56" s="98">
        <f t="shared" si="7"/>
        <v>1730</v>
      </c>
      <c r="O56" s="98">
        <f t="shared" si="7"/>
        <v>1680</v>
      </c>
    </row>
  </sheetData>
  <printOptions gridLines="1"/>
  <pageMargins left="0.43307086614173229" right="0.19685039370078741" top="0.82677165354330717" bottom="0.11811023622047245" header="0.47244094488188981" footer="0.51181102362204722"/>
  <pageSetup paperSize="9" scale="75" orientation="landscape" horizontalDpi="4294967293" verticalDpi="300" r:id="rId1"/>
  <headerFooter alignWithMargins="0">
    <oddHeader>&amp;A&amp;Rעמוד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rightToLeft="1" zoomScaleNormal="100" zoomScaleSheetLayoutView="75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Q35" sqref="Q35"/>
    </sheetView>
  </sheetViews>
  <sheetFormatPr defaultRowHeight="12.75" x14ac:dyDescent="0.2"/>
  <cols>
    <col min="1" max="1" width="10" style="79" customWidth="1"/>
    <col min="2" max="11" width="9.140625" style="79" customWidth="1"/>
    <col min="12" max="12" width="7" style="79" bestFit="1" customWidth="1"/>
    <col min="13" max="16384" width="9.140625" style="79"/>
  </cols>
  <sheetData>
    <row r="1" spans="1:18" x14ac:dyDescent="0.2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8" x14ac:dyDescent="0.2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80"/>
    </row>
    <row r="3" spans="1:18" x14ac:dyDescent="0.2">
      <c r="A3" s="83" t="s">
        <v>13</v>
      </c>
      <c r="B3" s="84">
        <v>5000</v>
      </c>
      <c r="C3" s="84">
        <v>700</v>
      </c>
      <c r="D3" s="84">
        <f>+(C3+E3)/2</f>
        <v>625</v>
      </c>
      <c r="E3" s="84">
        <v>550</v>
      </c>
      <c r="F3" s="84">
        <v>550</v>
      </c>
      <c r="G3" s="84">
        <v>470</v>
      </c>
      <c r="H3" s="84">
        <v>300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Q3" s="85"/>
      <c r="R3" s="85"/>
    </row>
    <row r="4" spans="1:18" x14ac:dyDescent="0.2">
      <c r="A4" s="83" t="s">
        <v>14</v>
      </c>
      <c r="B4" s="84">
        <v>7500</v>
      </c>
      <c r="C4" s="84">
        <v>1850</v>
      </c>
      <c r="D4" s="84">
        <f>+(C4+E4)/2</f>
        <v>1810</v>
      </c>
      <c r="E4" s="84">
        <v>1770</v>
      </c>
      <c r="F4" s="84">
        <v>1860</v>
      </c>
      <c r="G4" s="84">
        <v>1750</v>
      </c>
      <c r="H4" s="84">
        <v>1450</v>
      </c>
      <c r="I4" s="84">
        <v>1190</v>
      </c>
      <c r="J4" s="84">
        <v>950</v>
      </c>
      <c r="K4" s="84">
        <v>700</v>
      </c>
      <c r="L4" s="84">
        <v>600</v>
      </c>
      <c r="M4" s="84">
        <v>500</v>
      </c>
      <c r="N4" s="84">
        <v>470</v>
      </c>
      <c r="O4" s="84">
        <v>450</v>
      </c>
    </row>
    <row r="5" spans="1:18" x14ac:dyDescent="0.2">
      <c r="A5" s="83" t="s">
        <v>15</v>
      </c>
      <c r="B5" s="84">
        <v>5000</v>
      </c>
      <c r="C5" s="84">
        <v>550</v>
      </c>
      <c r="D5" s="84">
        <f>+(C5+E5)/2</f>
        <v>650</v>
      </c>
      <c r="E5" s="84">
        <v>750</v>
      </c>
      <c r="F5" s="84">
        <v>750</v>
      </c>
      <c r="G5" s="84">
        <v>750</v>
      </c>
      <c r="H5" s="84">
        <v>670</v>
      </c>
      <c r="I5" s="84">
        <v>450</v>
      </c>
      <c r="J5" s="84">
        <v>270</v>
      </c>
      <c r="K5" s="84">
        <v>210</v>
      </c>
      <c r="L5" s="84">
        <v>170</v>
      </c>
      <c r="M5" s="84">
        <f t="shared" ref="M5:M21" si="0">+(L5+N5)/2</f>
        <v>135</v>
      </c>
      <c r="N5" s="84">
        <v>100</v>
      </c>
      <c r="O5" s="84">
        <v>100</v>
      </c>
    </row>
    <row r="6" spans="1:18" x14ac:dyDescent="0.2">
      <c r="A6" s="83" t="s">
        <v>16</v>
      </c>
      <c r="B6" s="84">
        <v>1600</v>
      </c>
      <c r="C6" s="84">
        <v>330</v>
      </c>
      <c r="D6" s="84">
        <f>+(C6+E6)/2</f>
        <v>330</v>
      </c>
      <c r="E6" s="84">
        <v>330</v>
      </c>
      <c r="F6" s="84">
        <v>550</v>
      </c>
      <c r="G6" s="84">
        <v>1050</v>
      </c>
      <c r="H6" s="84">
        <v>1150</v>
      </c>
      <c r="I6" s="84">
        <v>990</v>
      </c>
      <c r="J6" s="84">
        <v>980</v>
      </c>
      <c r="K6" s="84"/>
      <c r="L6" s="84">
        <v>1050</v>
      </c>
      <c r="M6" s="84">
        <f t="shared" si="0"/>
        <v>1125</v>
      </c>
      <c r="N6" s="84">
        <v>1200</v>
      </c>
      <c r="O6" s="84">
        <v>1200</v>
      </c>
    </row>
    <row r="7" spans="1:18" x14ac:dyDescent="0.2">
      <c r="A7" s="83" t="s">
        <v>17</v>
      </c>
      <c r="B7" s="84">
        <v>3800</v>
      </c>
      <c r="C7" s="84">
        <v>500</v>
      </c>
      <c r="D7" s="84">
        <f>+(C7+E7)/2</f>
        <v>550</v>
      </c>
      <c r="E7" s="84">
        <v>600</v>
      </c>
      <c r="F7" s="84">
        <v>600</v>
      </c>
      <c r="G7" s="84">
        <v>530</v>
      </c>
      <c r="H7" s="84">
        <v>500</v>
      </c>
      <c r="I7" s="84">
        <v>470</v>
      </c>
      <c r="J7" s="84">
        <v>350</v>
      </c>
      <c r="K7" s="84">
        <v>320</v>
      </c>
      <c r="L7" s="84">
        <v>300</v>
      </c>
      <c r="M7" s="84">
        <f t="shared" si="0"/>
        <v>285</v>
      </c>
      <c r="N7" s="84">
        <v>270</v>
      </c>
      <c r="O7" s="84">
        <v>250</v>
      </c>
    </row>
    <row r="8" spans="1:18" x14ac:dyDescent="0.2">
      <c r="A8" s="83" t="s">
        <v>18</v>
      </c>
      <c r="B8" s="84">
        <v>300</v>
      </c>
      <c r="C8" s="84"/>
      <c r="D8" s="84"/>
      <c r="E8" s="84"/>
      <c r="F8" s="84"/>
      <c r="G8" s="84">
        <v>0</v>
      </c>
      <c r="H8" s="86">
        <v>0</v>
      </c>
      <c r="I8" s="84"/>
      <c r="J8" s="84"/>
      <c r="K8" s="84"/>
      <c r="L8" s="84">
        <v>0</v>
      </c>
      <c r="M8" s="84">
        <f t="shared" si="0"/>
        <v>0</v>
      </c>
      <c r="N8" s="84">
        <v>0</v>
      </c>
      <c r="O8" s="84">
        <v>0</v>
      </c>
    </row>
    <row r="9" spans="1:18" x14ac:dyDescent="0.2">
      <c r="A9" s="83" t="s">
        <v>19</v>
      </c>
      <c r="B9" s="84">
        <v>840</v>
      </c>
      <c r="C9" s="84"/>
      <c r="D9" s="84"/>
      <c r="E9" s="84"/>
      <c r="F9" s="84"/>
      <c r="G9" s="84">
        <v>0</v>
      </c>
      <c r="H9" s="84">
        <v>0</v>
      </c>
      <c r="I9" s="84"/>
      <c r="J9" s="84"/>
      <c r="K9" s="84"/>
      <c r="L9" s="84">
        <v>0</v>
      </c>
      <c r="M9" s="84">
        <f t="shared" si="0"/>
        <v>0</v>
      </c>
      <c r="N9" s="84">
        <v>0</v>
      </c>
      <c r="O9" s="84">
        <v>0</v>
      </c>
    </row>
    <row r="10" spans="1:18" x14ac:dyDescent="0.2">
      <c r="A10" s="83" t="s">
        <v>20</v>
      </c>
      <c r="B10" s="84">
        <v>300</v>
      </c>
      <c r="C10" s="84">
        <v>50</v>
      </c>
      <c r="D10" s="84">
        <f>+(C10+E10)/2</f>
        <v>90</v>
      </c>
      <c r="E10" s="84">
        <v>130</v>
      </c>
      <c r="F10" s="84"/>
      <c r="G10" s="84">
        <v>200</v>
      </c>
      <c r="H10" s="84">
        <v>250</v>
      </c>
      <c r="I10" s="84"/>
      <c r="J10" s="84"/>
      <c r="K10" s="84">
        <v>50</v>
      </c>
      <c r="L10" s="84">
        <v>30</v>
      </c>
      <c r="M10" s="84">
        <f t="shared" si="0"/>
        <v>15</v>
      </c>
      <c r="N10" s="84">
        <v>0</v>
      </c>
      <c r="O10" s="84">
        <v>0</v>
      </c>
    </row>
    <row r="11" spans="1:18" x14ac:dyDescent="0.2">
      <c r="A11" s="83" t="s">
        <v>21</v>
      </c>
      <c r="B11" s="84">
        <v>1200</v>
      </c>
      <c r="C11" s="84">
        <v>50</v>
      </c>
      <c r="D11" s="84">
        <f>+(C11+E11)/2</f>
        <v>50</v>
      </c>
      <c r="E11" s="87">
        <v>50</v>
      </c>
      <c r="F11" s="87"/>
      <c r="G11" s="87">
        <v>50</v>
      </c>
      <c r="H11" s="84">
        <v>50</v>
      </c>
      <c r="I11" s="84"/>
      <c r="J11" s="84"/>
      <c r="K11" s="84">
        <v>50</v>
      </c>
      <c r="L11" s="84">
        <v>50</v>
      </c>
      <c r="M11" s="84">
        <f t="shared" si="0"/>
        <v>25</v>
      </c>
      <c r="N11" s="88">
        <v>0</v>
      </c>
      <c r="O11" s="170">
        <v>0</v>
      </c>
    </row>
    <row r="12" spans="1:18" x14ac:dyDescent="0.2">
      <c r="A12" s="83" t="s">
        <v>22</v>
      </c>
      <c r="B12" s="84">
        <v>4300</v>
      </c>
      <c r="C12" s="84"/>
      <c r="D12" s="84">
        <v>333</v>
      </c>
      <c r="E12" s="84">
        <v>617</v>
      </c>
      <c r="F12" s="84">
        <v>1000</v>
      </c>
      <c r="G12" s="84">
        <v>2200</v>
      </c>
      <c r="H12" s="84">
        <v>2289</v>
      </c>
      <c r="I12" s="84">
        <v>1812</v>
      </c>
      <c r="J12" s="84">
        <v>1030</v>
      </c>
      <c r="K12" s="84">
        <v>689</v>
      </c>
      <c r="L12" s="84">
        <v>581</v>
      </c>
      <c r="M12" s="84">
        <f t="shared" si="0"/>
        <v>549</v>
      </c>
      <c r="N12" s="84">
        <v>517</v>
      </c>
      <c r="O12" s="84">
        <v>517</v>
      </c>
    </row>
    <row r="13" spans="1:18" x14ac:dyDescent="0.2">
      <c r="A13" s="83" t="s">
        <v>23</v>
      </c>
      <c r="B13" s="84">
        <v>6500</v>
      </c>
      <c r="C13" s="84"/>
      <c r="D13" s="84"/>
      <c r="E13" s="84">
        <v>1500</v>
      </c>
      <c r="F13" s="84"/>
      <c r="G13" s="84"/>
      <c r="H13" s="84"/>
      <c r="I13" s="84"/>
      <c r="J13" s="84"/>
      <c r="K13" s="84"/>
      <c r="L13" s="84">
        <v>300</v>
      </c>
      <c r="M13" s="84">
        <f t="shared" si="0"/>
        <v>150</v>
      </c>
      <c r="N13" s="84"/>
      <c r="O13" s="84"/>
    </row>
    <row r="14" spans="1:18" x14ac:dyDescent="0.2">
      <c r="A14" s="83" t="s">
        <v>24</v>
      </c>
      <c r="B14" s="84">
        <v>360</v>
      </c>
      <c r="C14" s="84"/>
      <c r="D14" s="84">
        <f t="shared" ref="D14:D20" si="1">+(C14+E14)/2</f>
        <v>37</v>
      </c>
      <c r="E14" s="84">
        <v>74</v>
      </c>
      <c r="F14" s="84">
        <v>210</v>
      </c>
      <c r="G14" s="84"/>
      <c r="H14" s="84"/>
      <c r="I14" s="84"/>
      <c r="J14" s="84"/>
      <c r="K14" s="84"/>
      <c r="L14" s="84"/>
      <c r="M14" s="84">
        <f t="shared" si="0"/>
        <v>0</v>
      </c>
      <c r="N14" s="84"/>
      <c r="O14" s="84">
        <v>75</v>
      </c>
    </row>
    <row r="15" spans="1:18" x14ac:dyDescent="0.2">
      <c r="A15" s="83" t="s">
        <v>25</v>
      </c>
      <c r="B15" s="84">
        <v>450</v>
      </c>
      <c r="C15" s="84"/>
      <c r="D15" s="84">
        <f t="shared" si="1"/>
        <v>196.5</v>
      </c>
      <c r="E15" s="84">
        <v>393</v>
      </c>
      <c r="F15" s="84">
        <v>393</v>
      </c>
      <c r="G15" s="84"/>
      <c r="H15" s="84"/>
      <c r="I15" s="84"/>
      <c r="J15" s="84"/>
      <c r="K15" s="84"/>
      <c r="L15" s="84"/>
      <c r="M15" s="84">
        <f t="shared" si="0"/>
        <v>0</v>
      </c>
      <c r="N15" s="84"/>
      <c r="O15" s="84">
        <v>244</v>
      </c>
    </row>
    <row r="16" spans="1:18" x14ac:dyDescent="0.2">
      <c r="A16" s="83" t="s">
        <v>26</v>
      </c>
      <c r="B16" s="84">
        <v>360</v>
      </c>
      <c r="C16" s="84"/>
      <c r="D16" s="84">
        <f t="shared" si="1"/>
        <v>158</v>
      </c>
      <c r="E16" s="84">
        <v>316</v>
      </c>
      <c r="F16" s="84">
        <v>311</v>
      </c>
      <c r="G16" s="84"/>
      <c r="H16" s="84"/>
      <c r="I16" s="84"/>
      <c r="J16" s="84"/>
      <c r="K16" s="84"/>
      <c r="L16" s="84"/>
      <c r="M16" s="84">
        <f t="shared" si="0"/>
        <v>0</v>
      </c>
      <c r="N16" s="84"/>
      <c r="O16" s="84">
        <v>303</v>
      </c>
    </row>
    <row r="17" spans="1:15" x14ac:dyDescent="0.2">
      <c r="A17" s="83" t="s">
        <v>27</v>
      </c>
      <c r="B17" s="84">
        <v>600</v>
      </c>
      <c r="C17" s="84"/>
      <c r="D17" s="84">
        <f t="shared" si="1"/>
        <v>0</v>
      </c>
      <c r="E17" s="84"/>
      <c r="F17" s="84"/>
      <c r="G17" s="84"/>
      <c r="H17" s="84"/>
      <c r="I17" s="84"/>
      <c r="J17" s="84"/>
      <c r="K17" s="84"/>
      <c r="L17" s="84"/>
      <c r="M17" s="84">
        <f t="shared" si="0"/>
        <v>0</v>
      </c>
      <c r="N17" s="84"/>
      <c r="O17" s="84"/>
    </row>
    <row r="18" spans="1:15" x14ac:dyDescent="0.2">
      <c r="A18" s="83" t="s">
        <v>28</v>
      </c>
      <c r="B18" s="84">
        <v>2500</v>
      </c>
      <c r="C18" s="84"/>
      <c r="D18" s="84">
        <v>575</v>
      </c>
      <c r="E18" s="84">
        <v>976</v>
      </c>
      <c r="F18" s="84"/>
      <c r="G18" s="84">
        <v>1000</v>
      </c>
      <c r="H18" s="84">
        <v>850</v>
      </c>
      <c r="I18" s="84">
        <v>592</v>
      </c>
      <c r="J18" s="84">
        <v>550</v>
      </c>
      <c r="K18" s="84">
        <v>332</v>
      </c>
      <c r="L18" s="84">
        <v>207</v>
      </c>
      <c r="M18" s="84">
        <f t="shared" si="0"/>
        <v>312</v>
      </c>
      <c r="N18" s="84">
        <v>417</v>
      </c>
      <c r="O18" s="84">
        <v>417</v>
      </c>
    </row>
    <row r="19" spans="1:15" x14ac:dyDescent="0.2">
      <c r="A19" s="83" t="s">
        <v>29</v>
      </c>
      <c r="B19" s="84">
        <v>600</v>
      </c>
      <c r="C19" s="84"/>
      <c r="D19" s="84">
        <f t="shared" si="1"/>
        <v>91</v>
      </c>
      <c r="E19" s="84">
        <v>182</v>
      </c>
      <c r="F19" s="84"/>
      <c r="G19" s="84"/>
      <c r="H19" s="84"/>
      <c r="I19" s="84"/>
      <c r="J19" s="84"/>
      <c r="K19" s="84">
        <v>41</v>
      </c>
      <c r="L19" s="84">
        <v>0</v>
      </c>
      <c r="M19" s="84">
        <f t="shared" si="0"/>
        <v>0</v>
      </c>
      <c r="N19" s="84">
        <v>0</v>
      </c>
      <c r="O19" s="84">
        <v>0</v>
      </c>
    </row>
    <row r="20" spans="1:15" x14ac:dyDescent="0.2">
      <c r="A20" s="80" t="s">
        <v>30</v>
      </c>
      <c r="B20" s="84">
        <v>650</v>
      </c>
      <c r="C20" s="84">
        <v>0</v>
      </c>
      <c r="D20" s="84">
        <f t="shared" si="1"/>
        <v>0</v>
      </c>
      <c r="E20" s="84">
        <v>0</v>
      </c>
      <c r="F20" s="84"/>
      <c r="G20" s="84">
        <v>0</v>
      </c>
      <c r="H20" s="84">
        <v>0</v>
      </c>
      <c r="I20" s="84"/>
      <c r="J20" s="84"/>
      <c r="K20" s="84"/>
      <c r="L20" s="84">
        <v>0</v>
      </c>
      <c r="M20" s="84">
        <f t="shared" si="0"/>
        <v>0</v>
      </c>
      <c r="N20" s="84">
        <v>0</v>
      </c>
      <c r="O20" s="84">
        <v>0</v>
      </c>
    </row>
    <row r="21" spans="1:15" x14ac:dyDescent="0.2">
      <c r="A21" s="173" t="s">
        <v>117</v>
      </c>
      <c r="B21" s="84"/>
      <c r="C21" s="84"/>
      <c r="D21" s="84"/>
      <c r="E21" s="84"/>
      <c r="F21" s="84">
        <v>550</v>
      </c>
      <c r="G21" s="84">
        <v>550</v>
      </c>
      <c r="H21" s="84"/>
      <c r="I21" s="84">
        <v>450</v>
      </c>
      <c r="J21" s="84">
        <v>350</v>
      </c>
      <c r="K21" s="84">
        <v>220</v>
      </c>
      <c r="L21" s="84">
        <v>130</v>
      </c>
      <c r="M21" s="84">
        <f t="shared" si="0"/>
        <v>90</v>
      </c>
      <c r="N21" s="84">
        <v>50</v>
      </c>
      <c r="O21" s="84">
        <v>50</v>
      </c>
    </row>
    <row r="22" spans="1:15" x14ac:dyDescent="0.2">
      <c r="A22" s="24" t="s">
        <v>60</v>
      </c>
      <c r="B22" s="89">
        <f>SUM(B3:B21)-B13</f>
        <v>35360</v>
      </c>
      <c r="C22" s="89">
        <f t="shared" ref="C22:O22" si="2">SUM(C3:C21)-C13</f>
        <v>4030</v>
      </c>
      <c r="D22" s="89">
        <f t="shared" si="2"/>
        <v>5495.5</v>
      </c>
      <c r="E22" s="89">
        <f t="shared" si="2"/>
        <v>6738</v>
      </c>
      <c r="F22" s="89">
        <f t="shared" si="2"/>
        <v>6774</v>
      </c>
      <c r="G22" s="89">
        <f t="shared" si="2"/>
        <v>8550</v>
      </c>
      <c r="H22" s="89">
        <f t="shared" si="2"/>
        <v>7509</v>
      </c>
      <c r="I22" s="89">
        <f t="shared" si="2"/>
        <v>5954</v>
      </c>
      <c r="J22" s="89">
        <f t="shared" si="2"/>
        <v>4480</v>
      </c>
      <c r="K22" s="89">
        <f t="shared" si="2"/>
        <v>2612</v>
      </c>
      <c r="L22" s="89">
        <f t="shared" si="2"/>
        <v>3118</v>
      </c>
      <c r="M22" s="89">
        <f t="shared" si="2"/>
        <v>3036</v>
      </c>
      <c r="N22" s="89">
        <f t="shared" si="2"/>
        <v>3024</v>
      </c>
      <c r="O22" s="89">
        <f t="shared" si="2"/>
        <v>3606</v>
      </c>
    </row>
    <row r="23" spans="1:15" x14ac:dyDescent="0.2">
      <c r="A23" s="24" t="s">
        <v>31</v>
      </c>
      <c r="B23" s="90"/>
      <c r="C23" s="91">
        <f t="shared" ref="C23:O23" si="3">+C22/$B22</f>
        <v>0.11397058823529412</v>
      </c>
      <c r="D23" s="91">
        <f t="shared" si="3"/>
        <v>0.15541572398190046</v>
      </c>
      <c r="E23" s="91">
        <f t="shared" si="3"/>
        <v>0.19055429864253393</v>
      </c>
      <c r="F23" s="91">
        <f t="shared" si="3"/>
        <v>0.19157239819004526</v>
      </c>
      <c r="G23" s="91">
        <f t="shared" si="3"/>
        <v>0.24179864253393665</v>
      </c>
      <c r="H23" s="91">
        <f t="shared" si="3"/>
        <v>0.21235859728506787</v>
      </c>
      <c r="I23" s="91">
        <f t="shared" si="3"/>
        <v>0.16838235294117648</v>
      </c>
      <c r="J23" s="91">
        <f t="shared" si="3"/>
        <v>0.12669683257918551</v>
      </c>
      <c r="K23" s="91">
        <f t="shared" si="3"/>
        <v>7.3868778280542988E-2</v>
      </c>
      <c r="L23" s="91">
        <f t="shared" si="3"/>
        <v>8.8178733031674214E-2</v>
      </c>
      <c r="M23" s="91">
        <f t="shared" si="3"/>
        <v>8.5859728506787331E-2</v>
      </c>
      <c r="N23" s="91">
        <f t="shared" si="3"/>
        <v>8.5520361990950228E-2</v>
      </c>
      <c r="O23" s="91">
        <f t="shared" si="3"/>
        <v>0.10197963800904977</v>
      </c>
    </row>
    <row r="24" spans="1:15" x14ac:dyDescent="0.2">
      <c r="A24" s="24" t="s">
        <v>32</v>
      </c>
      <c r="B24" s="90">
        <f>+B3+B4+B5+B6+B7+B8+B9+B10+B11+B12+B13+B16+B18+B20</f>
        <v>39850</v>
      </c>
      <c r="C24" s="92">
        <f t="shared" ref="C24:L24" si="4">+(C3+C4+C5+C6+C7+C8+C9+C10+C11+C12+C13+C16+C18+C20)/$B24</f>
        <v>0.10112923462986198</v>
      </c>
      <c r="D24" s="92">
        <f t="shared" si="4"/>
        <v>0.12976160602258469</v>
      </c>
      <c r="E24" s="92">
        <f t="shared" si="4"/>
        <v>0.19043914680050189</v>
      </c>
      <c r="F24" s="92">
        <f t="shared" si="4"/>
        <v>0.14105395232120452</v>
      </c>
      <c r="G24" s="92">
        <f t="shared" si="4"/>
        <v>0.20075282308657466</v>
      </c>
      <c r="H24" s="92">
        <f t="shared" si="4"/>
        <v>0.18843161856963614</v>
      </c>
      <c r="I24" s="92">
        <f t="shared" si="4"/>
        <v>0.13811794228356336</v>
      </c>
      <c r="J24" s="92">
        <f t="shared" si="4"/>
        <v>0.10363864491844417</v>
      </c>
      <c r="K24" s="92">
        <f t="shared" si="4"/>
        <v>5.8996235884567129E-2</v>
      </c>
      <c r="L24" s="92">
        <f t="shared" si="4"/>
        <v>8.2509410288582177E-2</v>
      </c>
      <c r="M24" s="92">
        <f>+(M3+M4+M5+M6+M7+M8+M9+M10+L11+M12+M13+M16+M18+M20)/$B24</f>
        <v>7.8318695106649933E-2</v>
      </c>
      <c r="N24" s="92">
        <f>+(N3+N4+N5+N6+N7+N8+N9+N10+M11+N12+N13+N16+N18+N20)/$B24</f>
        <v>7.5257214554579677E-2</v>
      </c>
      <c r="O24" s="92">
        <f>+(C3+C4+C5+C6+C7+C8+C9+C10+C11+C12+C13+C16+C18+C20)/$B24</f>
        <v>0.10112923462986198</v>
      </c>
    </row>
    <row r="25" spans="1:15" hidden="1" x14ac:dyDescent="0.2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idden="1" x14ac:dyDescent="0.2">
      <c r="A26" s="93"/>
      <c r="B26" s="90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x14ac:dyDescent="0.2">
      <c r="A27" s="93" t="s">
        <v>33</v>
      </c>
      <c r="B27" s="90">
        <f>+B14+B15+B17+B19</f>
        <v>2010</v>
      </c>
      <c r="C27" s="95">
        <f t="shared" ref="C27:N27" si="5">+(C14+C15+C17+C19)/$B27</f>
        <v>0</v>
      </c>
      <c r="D27" s="95">
        <f t="shared" si="5"/>
        <v>0.16144278606965173</v>
      </c>
      <c r="E27" s="95">
        <f t="shared" si="5"/>
        <v>0.32288557213930347</v>
      </c>
      <c r="F27" s="95">
        <f t="shared" si="5"/>
        <v>0.3</v>
      </c>
      <c r="G27" s="95">
        <f t="shared" si="5"/>
        <v>0</v>
      </c>
      <c r="H27" s="95">
        <f t="shared" si="5"/>
        <v>0</v>
      </c>
      <c r="I27" s="95">
        <f t="shared" si="5"/>
        <v>0</v>
      </c>
      <c r="J27" s="95">
        <f t="shared" si="5"/>
        <v>0</v>
      </c>
      <c r="K27" s="95">
        <f t="shared" si="5"/>
        <v>2.0398009950248756E-2</v>
      </c>
      <c r="L27" s="95">
        <f t="shared" si="5"/>
        <v>0</v>
      </c>
      <c r="M27" s="95">
        <f t="shared" si="5"/>
        <v>0</v>
      </c>
      <c r="N27" s="95">
        <f t="shared" si="5"/>
        <v>0</v>
      </c>
      <c r="O27" s="95">
        <f>+(C14+C15+C17+C19)/$B27</f>
        <v>0</v>
      </c>
    </row>
    <row r="28" spans="1:15" hidden="1" x14ac:dyDescent="0.2">
      <c r="A28" s="23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x14ac:dyDescent="0.2">
      <c r="A29" s="24"/>
      <c r="B29" s="24"/>
      <c r="C29" s="7" t="s">
        <v>12</v>
      </c>
      <c r="D29" s="96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7" t="s">
        <v>12</v>
      </c>
    </row>
    <row r="30" spans="1:15" x14ac:dyDescent="0.2">
      <c r="A30" s="93"/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x14ac:dyDescent="0.2">
      <c r="A31" s="93" t="s">
        <v>34</v>
      </c>
      <c r="B31" s="24"/>
      <c r="C31" s="90"/>
      <c r="D31" s="97">
        <v>8210</v>
      </c>
      <c r="E31" s="97">
        <v>18060</v>
      </c>
      <c r="F31" s="97">
        <v>26030</v>
      </c>
      <c r="G31" s="97">
        <v>25580</v>
      </c>
      <c r="H31" s="97">
        <v>22950</v>
      </c>
      <c r="I31" s="97">
        <v>18390</v>
      </c>
      <c r="J31" s="97">
        <v>12780</v>
      </c>
      <c r="K31" s="97">
        <v>7120</v>
      </c>
      <c r="L31" s="97">
        <v>3680</v>
      </c>
      <c r="M31" s="97">
        <v>2210</v>
      </c>
      <c r="N31" s="97">
        <v>2750</v>
      </c>
      <c r="O31" s="97">
        <v>18470</v>
      </c>
    </row>
    <row r="32" spans="1:15" x14ac:dyDescent="0.2">
      <c r="A32" s="24" t="s">
        <v>35</v>
      </c>
      <c r="B32" s="24"/>
      <c r="C32" s="90">
        <f>O31</f>
        <v>18470</v>
      </c>
      <c r="D32" s="90">
        <v>23400</v>
      </c>
      <c r="E32" s="90">
        <v>32400</v>
      </c>
      <c r="F32" s="90">
        <v>33200</v>
      </c>
      <c r="G32" s="90">
        <v>31500</v>
      </c>
      <c r="H32" s="90">
        <v>28000</v>
      </c>
      <c r="I32" s="90">
        <v>23200</v>
      </c>
      <c r="J32" s="90">
        <v>15800</v>
      </c>
      <c r="K32" s="90">
        <v>9600</v>
      </c>
      <c r="L32" s="90">
        <v>6800</v>
      </c>
      <c r="M32" s="90">
        <v>4200</v>
      </c>
      <c r="N32" s="90">
        <v>4100</v>
      </c>
      <c r="O32" s="90">
        <v>4200</v>
      </c>
    </row>
    <row r="33" spans="1:15" x14ac:dyDescent="0.2">
      <c r="A33" s="24" t="s">
        <v>36</v>
      </c>
      <c r="B33" s="24"/>
      <c r="C33" s="90">
        <f t="shared" ref="C33:C48" si="6">O32</f>
        <v>4200</v>
      </c>
      <c r="D33" s="90">
        <v>11800</v>
      </c>
      <c r="E33" s="90">
        <v>18200</v>
      </c>
      <c r="F33" s="90">
        <v>29600</v>
      </c>
      <c r="G33" s="90">
        <v>30100</v>
      </c>
      <c r="H33" s="90">
        <v>26600</v>
      </c>
      <c r="I33" s="90">
        <v>21400</v>
      </c>
      <c r="J33" s="90">
        <v>13800</v>
      </c>
      <c r="K33" s="90">
        <v>9100</v>
      </c>
      <c r="L33" s="90">
        <v>5600</v>
      </c>
      <c r="M33" s="90">
        <v>3700</v>
      </c>
      <c r="N33" s="90">
        <v>3100</v>
      </c>
      <c r="O33" s="90">
        <v>3000</v>
      </c>
    </row>
    <row r="34" spans="1:15" x14ac:dyDescent="0.2">
      <c r="A34" s="24" t="s">
        <v>37</v>
      </c>
      <c r="B34" s="24" t="s">
        <v>38</v>
      </c>
      <c r="C34" s="90">
        <f t="shared" si="6"/>
        <v>3000</v>
      </c>
      <c r="D34" s="97">
        <v>4450</v>
      </c>
      <c r="E34" s="97">
        <v>16490</v>
      </c>
      <c r="F34" s="97">
        <v>28220</v>
      </c>
      <c r="G34" s="97">
        <v>29830</v>
      </c>
      <c r="H34" s="97">
        <v>27430</v>
      </c>
      <c r="I34" s="97">
        <v>23440</v>
      </c>
      <c r="J34" s="97">
        <v>15730</v>
      </c>
      <c r="K34" s="97">
        <v>9980</v>
      </c>
      <c r="L34" s="97">
        <v>6950</v>
      </c>
      <c r="M34" s="97">
        <v>5280</v>
      </c>
      <c r="N34" s="97">
        <v>5360</v>
      </c>
      <c r="O34" s="97">
        <v>8360</v>
      </c>
    </row>
    <row r="35" spans="1:15" x14ac:dyDescent="0.2">
      <c r="A35" s="24" t="s">
        <v>39</v>
      </c>
      <c r="B35" s="24"/>
      <c r="C35" s="90">
        <f t="shared" si="6"/>
        <v>8360</v>
      </c>
      <c r="D35" s="90">
        <v>23140</v>
      </c>
      <c r="E35" s="90">
        <v>29010</v>
      </c>
      <c r="F35" s="90">
        <v>37570</v>
      </c>
      <c r="G35" s="90">
        <v>37270</v>
      </c>
      <c r="H35" s="90">
        <v>33300</v>
      </c>
      <c r="I35" s="90">
        <v>28330</v>
      </c>
      <c r="J35" s="90">
        <v>20880</v>
      </c>
      <c r="K35" s="90">
        <v>14675</v>
      </c>
      <c r="L35" s="90">
        <v>10810</v>
      </c>
      <c r="M35" s="90">
        <v>8905</v>
      </c>
      <c r="N35" s="90">
        <v>7940</v>
      </c>
      <c r="O35" s="90">
        <v>7515</v>
      </c>
    </row>
    <row r="36" spans="1:15" x14ac:dyDescent="0.2">
      <c r="A36" s="24" t="s">
        <v>40</v>
      </c>
      <c r="B36" s="24"/>
      <c r="C36" s="90">
        <f t="shared" si="6"/>
        <v>7515</v>
      </c>
      <c r="D36" s="90">
        <v>10040</v>
      </c>
      <c r="E36" s="90">
        <v>12950</v>
      </c>
      <c r="F36" s="90">
        <v>15345</v>
      </c>
      <c r="G36" s="90">
        <v>16060</v>
      </c>
      <c r="H36" s="90">
        <v>14515</v>
      </c>
      <c r="I36" s="90">
        <v>10135</v>
      </c>
      <c r="J36" s="90">
        <v>7225</v>
      </c>
      <c r="K36" s="90">
        <v>4710</v>
      </c>
      <c r="L36" s="90">
        <v>2895</v>
      </c>
      <c r="M36" s="90">
        <v>2060</v>
      </c>
      <c r="N36" s="90">
        <v>2110</v>
      </c>
      <c r="O36" s="90">
        <v>2800</v>
      </c>
    </row>
    <row r="37" spans="1:15" x14ac:dyDescent="0.2">
      <c r="A37" s="24" t="s">
        <v>41</v>
      </c>
      <c r="B37" s="24"/>
      <c r="C37" s="90">
        <f t="shared" si="6"/>
        <v>2800</v>
      </c>
      <c r="D37" s="90">
        <v>20800</v>
      </c>
      <c r="E37" s="90">
        <v>28830</v>
      </c>
      <c r="F37" s="90">
        <v>32630</v>
      </c>
      <c r="G37" s="90">
        <v>33100</v>
      </c>
      <c r="H37" s="90">
        <v>28370</v>
      </c>
      <c r="I37" s="90">
        <v>22400</v>
      </c>
      <c r="J37" s="90">
        <v>16950</v>
      </c>
      <c r="K37" s="90">
        <v>9150</v>
      </c>
      <c r="L37" s="90">
        <v>6150</v>
      </c>
      <c r="M37" s="90">
        <v>4500</v>
      </c>
      <c r="N37" s="90">
        <v>3840</v>
      </c>
      <c r="O37" s="90">
        <v>4900</v>
      </c>
    </row>
    <row r="38" spans="1:15" x14ac:dyDescent="0.2">
      <c r="A38" s="24" t="s">
        <v>42</v>
      </c>
      <c r="B38" s="24"/>
      <c r="C38" s="90">
        <f t="shared" si="6"/>
        <v>4900</v>
      </c>
      <c r="D38" s="90">
        <v>8000</v>
      </c>
      <c r="E38" s="90">
        <v>14130</v>
      </c>
      <c r="F38" s="90">
        <v>15810</v>
      </c>
      <c r="G38" s="90">
        <v>15900</v>
      </c>
      <c r="H38" s="90">
        <v>14060</v>
      </c>
      <c r="I38" s="90">
        <v>11030</v>
      </c>
      <c r="J38" s="90">
        <v>8200</v>
      </c>
      <c r="K38" s="90">
        <v>5340</v>
      </c>
      <c r="L38" s="90">
        <v>3490</v>
      </c>
      <c r="M38" s="90">
        <v>2890</v>
      </c>
      <c r="N38" s="90">
        <v>3430</v>
      </c>
      <c r="O38" s="90">
        <v>4985</v>
      </c>
    </row>
    <row r="39" spans="1:15" x14ac:dyDescent="0.2">
      <c r="A39" s="24" t="s">
        <v>43</v>
      </c>
      <c r="B39" s="24"/>
      <c r="C39" s="90">
        <f t="shared" si="6"/>
        <v>4985</v>
      </c>
      <c r="D39" s="90">
        <v>13360</v>
      </c>
      <c r="E39" s="90">
        <v>17655</v>
      </c>
      <c r="F39" s="90">
        <v>23290</v>
      </c>
      <c r="G39" s="90">
        <v>28480</v>
      </c>
      <c r="H39" s="90">
        <v>26790</v>
      </c>
      <c r="I39" s="90">
        <v>22810</v>
      </c>
      <c r="J39" s="90">
        <v>17010</v>
      </c>
      <c r="K39" s="90">
        <v>12205</v>
      </c>
      <c r="L39" s="90">
        <v>8220</v>
      </c>
      <c r="M39" s="90">
        <v>7000</v>
      </c>
      <c r="N39" s="90">
        <v>6245</v>
      </c>
      <c r="O39" s="90">
        <v>12005</v>
      </c>
    </row>
    <row r="40" spans="1:15" x14ac:dyDescent="0.2">
      <c r="A40" s="24" t="s">
        <v>44</v>
      </c>
      <c r="C40" s="90">
        <f t="shared" si="6"/>
        <v>12005</v>
      </c>
      <c r="D40" s="90">
        <v>16975</v>
      </c>
      <c r="E40" s="90">
        <v>39310</v>
      </c>
      <c r="F40" s="90">
        <v>39630</v>
      </c>
      <c r="G40" s="90">
        <v>39630</v>
      </c>
      <c r="H40" s="90">
        <v>36800</v>
      </c>
      <c r="I40" s="90">
        <v>30360</v>
      </c>
      <c r="J40" s="90">
        <v>23490</v>
      </c>
      <c r="K40" s="90">
        <v>15975</v>
      </c>
      <c r="L40" s="90">
        <v>12880</v>
      </c>
      <c r="M40" s="90">
        <v>10860</v>
      </c>
      <c r="N40" s="90">
        <v>9930</v>
      </c>
      <c r="O40" s="90">
        <v>10060</v>
      </c>
    </row>
    <row r="41" spans="1:15" x14ac:dyDescent="0.2">
      <c r="A41" s="24" t="s">
        <v>45</v>
      </c>
      <c r="C41" s="90">
        <f t="shared" si="6"/>
        <v>10060</v>
      </c>
      <c r="D41" s="90">
        <v>33700</v>
      </c>
      <c r="E41" s="90">
        <v>39930</v>
      </c>
      <c r="F41" s="90">
        <v>40030</v>
      </c>
      <c r="G41" s="90">
        <v>37860</v>
      </c>
      <c r="H41" s="90">
        <v>32418</v>
      </c>
      <c r="I41" s="90">
        <v>23915</v>
      </c>
      <c r="J41" s="90">
        <v>17415</v>
      </c>
      <c r="K41" s="90">
        <v>12105</v>
      </c>
      <c r="L41" s="90">
        <v>8270</v>
      </c>
      <c r="M41" s="90">
        <v>6750</v>
      </c>
      <c r="N41" s="90">
        <v>6140</v>
      </c>
      <c r="O41" s="90">
        <v>6140</v>
      </c>
    </row>
    <row r="42" spans="1:15" x14ac:dyDescent="0.2">
      <c r="A42" s="24" t="s">
        <v>46</v>
      </c>
      <c r="C42" s="90">
        <f t="shared" si="6"/>
        <v>6140</v>
      </c>
      <c r="D42" s="90">
        <v>12010</v>
      </c>
      <c r="E42" s="90">
        <v>33060</v>
      </c>
      <c r="F42" s="90">
        <v>34520</v>
      </c>
      <c r="G42" s="90">
        <v>32160</v>
      </c>
      <c r="H42" s="90">
        <v>28935</v>
      </c>
      <c r="I42" s="90">
        <v>21755</v>
      </c>
      <c r="J42" s="90">
        <v>15720</v>
      </c>
      <c r="K42" s="90">
        <v>9600</v>
      </c>
      <c r="L42" s="90">
        <v>5880</v>
      </c>
      <c r="M42" s="90">
        <v>4750</v>
      </c>
      <c r="N42" s="90">
        <v>4800</v>
      </c>
      <c r="O42" s="90">
        <v>5900</v>
      </c>
    </row>
    <row r="43" spans="1:15" x14ac:dyDescent="0.2">
      <c r="A43" s="24" t="s">
        <v>47</v>
      </c>
      <c r="C43" s="90">
        <f t="shared" si="6"/>
        <v>5900</v>
      </c>
      <c r="D43" s="90">
        <v>11750</v>
      </c>
      <c r="E43" s="90">
        <v>20110</v>
      </c>
      <c r="F43" s="90">
        <v>23060</v>
      </c>
      <c r="G43" s="90">
        <v>24540</v>
      </c>
      <c r="H43" s="90">
        <v>20980</v>
      </c>
      <c r="I43" s="90">
        <v>15900</v>
      </c>
      <c r="J43" s="90">
        <v>11370</v>
      </c>
      <c r="K43" s="90">
        <v>6100</v>
      </c>
      <c r="L43" s="90">
        <v>2410</v>
      </c>
      <c r="M43" s="90">
        <v>2010</v>
      </c>
      <c r="N43" s="90">
        <v>2130</v>
      </c>
      <c r="O43" s="90">
        <v>3390</v>
      </c>
    </row>
    <row r="44" spans="1:15" x14ac:dyDescent="0.2">
      <c r="A44" s="24" t="s">
        <v>48</v>
      </c>
      <c r="C44" s="90">
        <f t="shared" si="6"/>
        <v>3390</v>
      </c>
      <c r="D44" s="90">
        <v>5580</v>
      </c>
      <c r="E44" s="90">
        <v>19832</v>
      </c>
      <c r="F44" s="90">
        <v>26740</v>
      </c>
      <c r="G44" s="90">
        <v>26808</v>
      </c>
      <c r="H44" s="90">
        <v>24313</v>
      </c>
      <c r="I44" s="90">
        <v>17856</v>
      </c>
      <c r="J44" s="90">
        <v>11884</v>
      </c>
      <c r="K44" s="90">
        <v>7013</v>
      </c>
      <c r="L44" s="90">
        <v>3605</v>
      </c>
      <c r="M44" s="90">
        <v>1615</v>
      </c>
      <c r="N44" s="90">
        <v>1775</v>
      </c>
      <c r="O44" s="90">
        <v>3000</v>
      </c>
    </row>
    <row r="45" spans="1:15" x14ac:dyDescent="0.2">
      <c r="A45" s="24" t="s">
        <v>49</v>
      </c>
      <c r="C45" s="90">
        <f t="shared" si="6"/>
        <v>3000</v>
      </c>
      <c r="D45" s="90">
        <v>8370</v>
      </c>
      <c r="E45" s="90">
        <v>16740</v>
      </c>
      <c r="F45" s="90">
        <v>19105</v>
      </c>
      <c r="G45" s="90">
        <v>18775</v>
      </c>
      <c r="H45" s="90">
        <v>16244</v>
      </c>
      <c r="I45" s="90">
        <v>12835</v>
      </c>
      <c r="J45" s="90">
        <v>9142</v>
      </c>
      <c r="K45" s="90">
        <v>5061</v>
      </c>
      <c r="L45" s="90">
        <v>3620</v>
      </c>
      <c r="M45" s="90">
        <v>2778</v>
      </c>
      <c r="N45" s="90">
        <v>2876</v>
      </c>
      <c r="O45" s="90">
        <v>3691</v>
      </c>
    </row>
    <row r="46" spans="1:15" x14ac:dyDescent="0.2">
      <c r="A46" s="24" t="s">
        <v>50</v>
      </c>
      <c r="C46" s="90">
        <f t="shared" si="6"/>
        <v>3691</v>
      </c>
      <c r="D46" s="90">
        <v>4067</v>
      </c>
      <c r="E46" s="90">
        <v>19900</v>
      </c>
      <c r="F46" s="90">
        <v>29275</v>
      </c>
      <c r="G46" s="90">
        <v>29620</v>
      </c>
      <c r="H46" s="90">
        <v>27374</v>
      </c>
      <c r="I46" s="90">
        <v>21125</v>
      </c>
      <c r="J46" s="90">
        <v>13820</v>
      </c>
      <c r="K46" s="90">
        <v>8819</v>
      </c>
      <c r="L46" s="90">
        <v>5684</v>
      </c>
      <c r="M46" s="90">
        <v>4164</v>
      </c>
      <c r="N46" s="90">
        <v>4164</v>
      </c>
      <c r="O46" s="90">
        <v>8896</v>
      </c>
    </row>
    <row r="47" spans="1:15" x14ac:dyDescent="0.2">
      <c r="A47" s="24" t="s">
        <v>51</v>
      </c>
      <c r="C47" s="90">
        <f t="shared" si="6"/>
        <v>8896</v>
      </c>
      <c r="D47" s="90">
        <v>20346</v>
      </c>
      <c r="E47" s="90">
        <v>24620</v>
      </c>
      <c r="F47" s="90">
        <v>25163</v>
      </c>
      <c r="G47" s="90">
        <v>22968</v>
      </c>
      <c r="H47" s="90">
        <v>24182</v>
      </c>
      <c r="I47" s="90">
        <v>17504</v>
      </c>
      <c r="J47" s="90">
        <v>12208</v>
      </c>
      <c r="K47" s="90">
        <v>5100</v>
      </c>
      <c r="L47" s="90">
        <v>3945</v>
      </c>
      <c r="M47" s="90">
        <v>2770</v>
      </c>
      <c r="N47" s="90">
        <v>2655</v>
      </c>
      <c r="O47" s="90">
        <v>2927</v>
      </c>
    </row>
    <row r="48" spans="1:15" x14ac:dyDescent="0.2">
      <c r="A48" s="24" t="s">
        <v>61</v>
      </c>
      <c r="C48" s="90">
        <f t="shared" si="6"/>
        <v>2927</v>
      </c>
      <c r="D48" s="90">
        <v>4810</v>
      </c>
      <c r="E48" s="90">
        <v>15515</v>
      </c>
      <c r="F48" s="90">
        <v>33070</v>
      </c>
      <c r="G48" s="90">
        <v>33920</v>
      </c>
      <c r="H48" s="90">
        <v>30425</v>
      </c>
      <c r="I48" s="90">
        <v>20965</v>
      </c>
      <c r="J48" s="90">
        <v>19539</v>
      </c>
      <c r="K48" s="90">
        <v>13267</v>
      </c>
      <c r="L48" s="90">
        <v>7114</v>
      </c>
      <c r="M48" s="90">
        <v>5762</v>
      </c>
      <c r="N48" s="90">
        <f>+N22</f>
        <v>3024</v>
      </c>
      <c r="O48" s="90">
        <v>5850</v>
      </c>
    </row>
    <row r="49" spans="1:15" x14ac:dyDescent="0.2">
      <c r="A49" s="24" t="s">
        <v>112</v>
      </c>
      <c r="C49" s="90">
        <v>5850</v>
      </c>
      <c r="D49" s="90">
        <v>14173</v>
      </c>
      <c r="E49" s="90">
        <v>27911</v>
      </c>
      <c r="F49" s="90">
        <v>39301</v>
      </c>
      <c r="G49" s="90">
        <v>29410</v>
      </c>
      <c r="H49" s="90">
        <v>25650</v>
      </c>
      <c r="I49" s="90">
        <v>19757</v>
      </c>
      <c r="J49" s="90">
        <v>18203</v>
      </c>
      <c r="K49" s="90">
        <v>12894</v>
      </c>
      <c r="L49" s="90">
        <v>7490</v>
      </c>
      <c r="M49" s="90">
        <v>5540</v>
      </c>
      <c r="N49" s="90">
        <v>4875</v>
      </c>
      <c r="O49" s="90">
        <v>13010</v>
      </c>
    </row>
    <row r="50" spans="1:15" x14ac:dyDescent="0.2">
      <c r="A50" s="24" t="s">
        <v>113</v>
      </c>
      <c r="C50" s="90">
        <v>13010</v>
      </c>
      <c r="D50" s="90">
        <v>31290</v>
      </c>
      <c r="E50" s="90">
        <v>21400</v>
      </c>
      <c r="F50" s="90">
        <v>29145</v>
      </c>
      <c r="G50" s="90">
        <v>30397</v>
      </c>
      <c r="H50" s="90">
        <v>30876</v>
      </c>
      <c r="I50" s="90">
        <v>26160</v>
      </c>
      <c r="J50" s="90">
        <v>15633</v>
      </c>
      <c r="K50" s="90">
        <v>10722</v>
      </c>
      <c r="L50" s="90">
        <v>6421</v>
      </c>
      <c r="M50" s="90">
        <v>5304</v>
      </c>
      <c r="N50" s="90">
        <v>3680</v>
      </c>
      <c r="O50" s="90">
        <v>4130</v>
      </c>
    </row>
    <row r="51" spans="1:15" x14ac:dyDescent="0.2">
      <c r="A51" s="24" t="s">
        <v>114</v>
      </c>
      <c r="C51" s="90">
        <f>C22</f>
        <v>4030</v>
      </c>
      <c r="D51" s="90">
        <f t="shared" ref="D51:O51" si="7">D22</f>
        <v>5495.5</v>
      </c>
      <c r="E51" s="90">
        <f t="shared" si="7"/>
        <v>6738</v>
      </c>
      <c r="F51" s="90">
        <f t="shared" si="7"/>
        <v>6774</v>
      </c>
      <c r="G51" s="90">
        <f t="shared" si="7"/>
        <v>8550</v>
      </c>
      <c r="H51" s="90">
        <f t="shared" si="7"/>
        <v>7509</v>
      </c>
      <c r="I51" s="90">
        <f t="shared" si="7"/>
        <v>5954</v>
      </c>
      <c r="J51" s="90">
        <f t="shared" si="7"/>
        <v>4480</v>
      </c>
      <c r="K51" s="90">
        <f t="shared" si="7"/>
        <v>2612</v>
      </c>
      <c r="L51" s="90">
        <f t="shared" si="7"/>
        <v>3118</v>
      </c>
      <c r="M51" s="90">
        <f t="shared" si="7"/>
        <v>3036</v>
      </c>
      <c r="N51" s="90">
        <f t="shared" si="7"/>
        <v>3024</v>
      </c>
      <c r="O51" s="90">
        <f t="shared" si="7"/>
        <v>3606</v>
      </c>
    </row>
    <row r="52" spans="1:15" x14ac:dyDescent="0.2">
      <c r="A52" s="24" t="s">
        <v>118</v>
      </c>
      <c r="C52" s="98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x14ac:dyDescent="0.2">
      <c r="A53" s="24" t="s">
        <v>119</v>
      </c>
    </row>
    <row r="55" spans="1:15" x14ac:dyDescent="0.2">
      <c r="B55" s="98">
        <f t="shared" ref="B55:G55" si="8">+B10+B11+B12+B18+B19+B20+B21</f>
        <v>9550</v>
      </c>
      <c r="C55" s="98">
        <f t="shared" si="8"/>
        <v>100</v>
      </c>
      <c r="D55" s="98">
        <f t="shared" si="8"/>
        <v>1139</v>
      </c>
      <c r="E55" s="98">
        <f t="shared" si="8"/>
        <v>1955</v>
      </c>
      <c r="F55" s="98">
        <f t="shared" si="8"/>
        <v>1550</v>
      </c>
      <c r="G55" s="98">
        <f t="shared" si="8"/>
        <v>4000</v>
      </c>
      <c r="H55" s="98">
        <f t="shared" ref="H55:N55" si="9">+H10+H11+H12+H18+H19+H20+H21</f>
        <v>3439</v>
      </c>
      <c r="I55" s="98">
        <f t="shared" si="9"/>
        <v>2854</v>
      </c>
      <c r="J55" s="98">
        <f t="shared" si="9"/>
        <v>1930</v>
      </c>
      <c r="K55" s="98">
        <f t="shared" si="9"/>
        <v>1382</v>
      </c>
      <c r="L55" s="98">
        <f t="shared" si="9"/>
        <v>998</v>
      </c>
      <c r="M55" s="98">
        <f t="shared" si="9"/>
        <v>991</v>
      </c>
      <c r="N55" s="98">
        <f t="shared" si="9"/>
        <v>984</v>
      </c>
      <c r="O55" s="98">
        <f>+O10+O11+O12+O18+O19+O20+O21</f>
        <v>984</v>
      </c>
    </row>
    <row r="56" spans="1:15" x14ac:dyDescent="0.2">
      <c r="B56" s="98">
        <f>SUM(B3:B7)+B17</f>
        <v>23500</v>
      </c>
      <c r="C56" s="98">
        <f t="shared" ref="C56:O56" si="10">SUM(C3:C7)+C17</f>
        <v>3930</v>
      </c>
      <c r="D56" s="98">
        <f t="shared" si="10"/>
        <v>3965</v>
      </c>
      <c r="E56" s="98">
        <f t="shared" si="10"/>
        <v>4000</v>
      </c>
      <c r="F56" s="98">
        <f t="shared" si="10"/>
        <v>4310</v>
      </c>
      <c r="G56" s="98">
        <f t="shared" si="10"/>
        <v>4550</v>
      </c>
      <c r="H56" s="98">
        <f t="shared" si="10"/>
        <v>4070</v>
      </c>
      <c r="I56" s="98">
        <f t="shared" si="10"/>
        <v>3100</v>
      </c>
      <c r="J56" s="98">
        <f t="shared" si="10"/>
        <v>2550</v>
      </c>
      <c r="K56" s="98">
        <f t="shared" si="10"/>
        <v>1230</v>
      </c>
      <c r="L56" s="98">
        <f t="shared" si="10"/>
        <v>2120</v>
      </c>
      <c r="M56" s="98">
        <f t="shared" si="10"/>
        <v>2045</v>
      </c>
      <c r="N56" s="98">
        <f t="shared" si="10"/>
        <v>2040</v>
      </c>
      <c r="O56" s="98">
        <f t="shared" si="10"/>
        <v>2000</v>
      </c>
    </row>
  </sheetData>
  <printOptions gridLines="1"/>
  <pageMargins left="0.43307086614173229" right="0.19685039370078741" top="0.82677165354330717" bottom="0.11811023622047245" header="0.47244094488188981" footer="0.51181102362204722"/>
  <pageSetup paperSize="9" scale="75" orientation="landscape" horizontalDpi="4294967293" verticalDpi="300" r:id="rId1"/>
  <headerFooter alignWithMargins="0">
    <oddHeader>&amp;A&amp;Rעמוד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rightToLeft="1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1" sqref="G21"/>
    </sheetView>
  </sheetViews>
  <sheetFormatPr defaultRowHeight="12.75" x14ac:dyDescent="0.2"/>
  <cols>
    <col min="1" max="1" width="10" style="79" customWidth="1"/>
    <col min="2" max="11" width="9.140625" style="79" customWidth="1"/>
    <col min="12" max="12" width="7" style="79" bestFit="1" customWidth="1"/>
    <col min="13" max="16384" width="9.140625" style="79"/>
  </cols>
  <sheetData>
    <row r="1" spans="1:18" x14ac:dyDescent="0.2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8" x14ac:dyDescent="0.2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172"/>
    </row>
    <row r="3" spans="1:18" x14ac:dyDescent="0.2">
      <c r="A3" s="83" t="s">
        <v>13</v>
      </c>
      <c r="B3" s="84">
        <v>5000</v>
      </c>
      <c r="C3" s="84">
        <v>700</v>
      </c>
      <c r="D3" s="84">
        <v>4300</v>
      </c>
      <c r="E3" s="84">
        <v>4500</v>
      </c>
      <c r="F3" s="84">
        <v>4100</v>
      </c>
      <c r="G3" s="84">
        <v>4100</v>
      </c>
      <c r="H3" s="84">
        <v>3600</v>
      </c>
      <c r="I3" s="84">
        <v>2900</v>
      </c>
      <c r="J3" s="84">
        <v>2350</v>
      </c>
      <c r="K3" s="84">
        <v>1600</v>
      </c>
      <c r="L3" s="84">
        <v>900</v>
      </c>
      <c r="M3" s="84">
        <v>800</v>
      </c>
      <c r="N3" s="84">
        <v>700</v>
      </c>
      <c r="O3" s="84">
        <v>700</v>
      </c>
      <c r="Q3" s="85"/>
      <c r="R3" s="85"/>
    </row>
    <row r="4" spans="1:18" x14ac:dyDescent="0.2">
      <c r="A4" s="83" t="s">
        <v>14</v>
      </c>
      <c r="B4" s="84">
        <v>6500</v>
      </c>
      <c r="C4" s="84">
        <v>3000</v>
      </c>
      <c r="D4" s="84">
        <v>6500</v>
      </c>
      <c r="E4" s="84">
        <v>6500</v>
      </c>
      <c r="F4" s="84">
        <v>6400</v>
      </c>
      <c r="G4" s="84">
        <v>6300</v>
      </c>
      <c r="H4" s="84">
        <v>6100</v>
      </c>
      <c r="I4" s="84">
        <v>4900</v>
      </c>
      <c r="J4" s="84">
        <v>4100</v>
      </c>
      <c r="K4" s="84">
        <v>3100</v>
      </c>
      <c r="L4" s="84">
        <v>2400</v>
      </c>
      <c r="M4" s="84">
        <v>1900</v>
      </c>
      <c r="N4" s="84">
        <v>1800</v>
      </c>
      <c r="O4" s="84">
        <v>1850</v>
      </c>
    </row>
    <row r="5" spans="1:18" x14ac:dyDescent="0.2">
      <c r="A5" s="83" t="s">
        <v>15</v>
      </c>
      <c r="B5" s="84">
        <v>5000</v>
      </c>
      <c r="C5" s="84">
        <v>1900</v>
      </c>
      <c r="D5" s="84">
        <v>5000</v>
      </c>
      <c r="E5" s="84">
        <v>5000</v>
      </c>
      <c r="F5" s="84">
        <v>4800</v>
      </c>
      <c r="G5" s="84">
        <v>4700</v>
      </c>
      <c r="H5" s="84">
        <v>4100</v>
      </c>
      <c r="I5" s="84">
        <v>3200</v>
      </c>
      <c r="J5" s="84">
        <v>2800</v>
      </c>
      <c r="K5" s="84">
        <v>2000</v>
      </c>
      <c r="L5" s="84">
        <v>1150</v>
      </c>
      <c r="M5" s="84">
        <v>500</v>
      </c>
      <c r="N5" s="84">
        <v>360</v>
      </c>
      <c r="O5" s="84">
        <v>550</v>
      </c>
    </row>
    <row r="6" spans="1:18" x14ac:dyDescent="0.2">
      <c r="A6" s="83" t="s">
        <v>16</v>
      </c>
      <c r="B6" s="84">
        <v>1600</v>
      </c>
      <c r="C6" s="84">
        <v>1000</v>
      </c>
      <c r="D6" s="84">
        <v>1600</v>
      </c>
      <c r="E6" s="84">
        <v>1600</v>
      </c>
      <c r="F6" s="84">
        <v>1300</v>
      </c>
      <c r="G6" s="84">
        <v>1200</v>
      </c>
      <c r="H6" s="84">
        <v>600</v>
      </c>
      <c r="I6" s="84">
        <v>680</v>
      </c>
      <c r="J6" s="84">
        <v>1100</v>
      </c>
      <c r="K6" s="84">
        <v>640</v>
      </c>
      <c r="L6" s="84">
        <v>680</v>
      </c>
      <c r="M6" s="84">
        <v>500</v>
      </c>
      <c r="N6" s="84">
        <v>200</v>
      </c>
      <c r="O6" s="84">
        <v>330</v>
      </c>
    </row>
    <row r="7" spans="1:18" x14ac:dyDescent="0.2">
      <c r="A7" s="83" t="s">
        <v>17</v>
      </c>
      <c r="B7" s="84">
        <v>3800</v>
      </c>
      <c r="C7" s="84">
        <v>2000</v>
      </c>
      <c r="D7" s="84">
        <v>3800</v>
      </c>
      <c r="E7" s="84">
        <v>3800</v>
      </c>
      <c r="F7" s="84">
        <v>3700</v>
      </c>
      <c r="G7" s="84">
        <v>3700</v>
      </c>
      <c r="H7" s="84">
        <v>3100</v>
      </c>
      <c r="I7" s="84">
        <v>2425</v>
      </c>
      <c r="J7" s="84">
        <v>860</v>
      </c>
      <c r="K7" s="84">
        <v>840</v>
      </c>
      <c r="L7" s="84">
        <v>500</v>
      </c>
      <c r="M7" s="84">
        <v>450</v>
      </c>
      <c r="N7" s="84">
        <v>450</v>
      </c>
      <c r="O7" s="84">
        <v>500</v>
      </c>
    </row>
    <row r="8" spans="1:18" x14ac:dyDescent="0.2">
      <c r="A8" s="83" t="s">
        <v>18</v>
      </c>
      <c r="B8" s="84">
        <v>300</v>
      </c>
      <c r="C8" s="84"/>
      <c r="D8" s="84">
        <v>300</v>
      </c>
      <c r="E8" s="84">
        <v>300</v>
      </c>
      <c r="F8" s="84"/>
      <c r="G8" s="84">
        <v>250</v>
      </c>
      <c r="H8" s="86">
        <v>150</v>
      </c>
      <c r="I8" s="84">
        <v>150</v>
      </c>
      <c r="J8" s="84">
        <v>100</v>
      </c>
      <c r="K8" s="84">
        <v>100</v>
      </c>
      <c r="L8" s="84">
        <v>50</v>
      </c>
      <c r="M8" s="84"/>
      <c r="N8" s="84"/>
      <c r="O8" s="84"/>
    </row>
    <row r="9" spans="1:18" x14ac:dyDescent="0.2">
      <c r="A9" s="83" t="s">
        <v>19</v>
      </c>
      <c r="B9" s="84">
        <v>840</v>
      </c>
      <c r="C9" s="84">
        <v>400</v>
      </c>
      <c r="D9" s="84">
        <v>840</v>
      </c>
      <c r="E9" s="84">
        <v>840</v>
      </c>
      <c r="F9" s="84">
        <v>785</v>
      </c>
      <c r="G9" s="84">
        <v>769</v>
      </c>
      <c r="H9" s="84">
        <v>656</v>
      </c>
      <c r="I9" s="84">
        <v>467</v>
      </c>
      <c r="J9" s="84">
        <v>272</v>
      </c>
      <c r="K9" s="84">
        <v>88</v>
      </c>
      <c r="L9" s="84">
        <v>0</v>
      </c>
      <c r="M9" s="84">
        <v>0</v>
      </c>
      <c r="N9" s="84"/>
      <c r="O9" s="84"/>
      <c r="P9" s="98"/>
    </row>
    <row r="10" spans="1:18" x14ac:dyDescent="0.2">
      <c r="A10" s="83" t="s">
        <v>20</v>
      </c>
      <c r="B10" s="84">
        <v>300</v>
      </c>
      <c r="C10" s="84">
        <v>100</v>
      </c>
      <c r="D10" s="84">
        <v>300</v>
      </c>
      <c r="E10" s="84">
        <v>300</v>
      </c>
      <c r="F10" s="84">
        <v>300</v>
      </c>
      <c r="G10" s="84">
        <v>300</v>
      </c>
      <c r="H10" s="84">
        <v>200</v>
      </c>
      <c r="I10" s="84">
        <v>150</v>
      </c>
      <c r="J10" s="84">
        <v>150</v>
      </c>
      <c r="K10" s="84"/>
      <c r="L10" s="84"/>
      <c r="M10" s="84">
        <v>50</v>
      </c>
      <c r="N10" s="84">
        <v>70</v>
      </c>
      <c r="O10" s="84">
        <v>70</v>
      </c>
      <c r="P10" s="98"/>
    </row>
    <row r="11" spans="1:18" x14ac:dyDescent="0.2">
      <c r="A11" s="83" t="s">
        <v>21</v>
      </c>
      <c r="B11" s="84">
        <v>1200</v>
      </c>
      <c r="C11" s="84">
        <v>900</v>
      </c>
      <c r="D11" s="87">
        <v>1200</v>
      </c>
      <c r="E11" s="87">
        <v>1200</v>
      </c>
      <c r="F11" s="87">
        <v>1060</v>
      </c>
      <c r="G11" s="87">
        <v>1000</v>
      </c>
      <c r="H11" s="84">
        <v>950</v>
      </c>
      <c r="I11" s="84">
        <v>780</v>
      </c>
      <c r="J11" s="84">
        <v>530</v>
      </c>
      <c r="K11" s="84">
        <v>350</v>
      </c>
      <c r="L11" s="84"/>
      <c r="M11" s="84">
        <v>150</v>
      </c>
      <c r="N11" s="88">
        <v>100</v>
      </c>
      <c r="O11" s="170">
        <v>130</v>
      </c>
    </row>
    <row r="12" spans="1:18" x14ac:dyDescent="0.2">
      <c r="A12" s="83" t="s">
        <v>22</v>
      </c>
      <c r="B12" s="84">
        <v>4300</v>
      </c>
      <c r="C12" s="84">
        <v>1600</v>
      </c>
      <c r="D12" s="84">
        <v>4300</v>
      </c>
      <c r="E12" s="84">
        <v>4300</v>
      </c>
      <c r="F12" s="84">
        <v>3750</v>
      </c>
      <c r="G12" s="84">
        <v>3520</v>
      </c>
      <c r="H12" s="84">
        <v>2811</v>
      </c>
      <c r="I12" s="84">
        <v>2100</v>
      </c>
      <c r="J12" s="84">
        <v>1450</v>
      </c>
      <c r="K12" s="84">
        <v>725</v>
      </c>
      <c r="L12" s="84">
        <v>417</v>
      </c>
      <c r="M12" s="84">
        <v>235</v>
      </c>
      <c r="N12" s="84"/>
      <c r="O12" s="84"/>
      <c r="P12" s="171"/>
    </row>
    <row r="13" spans="1:18" x14ac:dyDescent="0.2">
      <c r="A13" s="83" t="s">
        <v>23</v>
      </c>
      <c r="B13" s="84">
        <v>6500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8" x14ac:dyDescent="0.2">
      <c r="A14" s="83" t="s">
        <v>24</v>
      </c>
      <c r="B14" s="84">
        <v>360</v>
      </c>
      <c r="C14" s="84"/>
      <c r="D14" s="84"/>
      <c r="E14" s="84"/>
      <c r="F14" s="84"/>
      <c r="G14" s="84">
        <v>350</v>
      </c>
      <c r="H14" s="84"/>
      <c r="I14" s="84">
        <v>306</v>
      </c>
      <c r="J14" s="84"/>
      <c r="K14" s="84">
        <v>74</v>
      </c>
      <c r="L14" s="84"/>
      <c r="M14" s="84">
        <v>34</v>
      </c>
      <c r="N14" s="84"/>
      <c r="O14" s="84"/>
    </row>
    <row r="15" spans="1:18" x14ac:dyDescent="0.2">
      <c r="A15" s="83" t="s">
        <v>25</v>
      </c>
      <c r="B15" s="84">
        <v>450</v>
      </c>
      <c r="C15" s="84"/>
      <c r="D15" s="84"/>
      <c r="E15" s="84"/>
      <c r="F15" s="84"/>
      <c r="G15" s="84">
        <v>439</v>
      </c>
      <c r="H15" s="84"/>
      <c r="I15" s="84">
        <v>312</v>
      </c>
      <c r="J15" s="84">
        <v>227</v>
      </c>
      <c r="K15" s="84">
        <v>228</v>
      </c>
      <c r="L15" s="84"/>
      <c r="M15" s="84">
        <v>135</v>
      </c>
      <c r="N15" s="84"/>
      <c r="O15" s="84"/>
    </row>
    <row r="16" spans="1:18" x14ac:dyDescent="0.2">
      <c r="A16" s="83" t="s">
        <v>26</v>
      </c>
      <c r="B16" s="84">
        <v>360</v>
      </c>
      <c r="C16" s="84"/>
      <c r="D16" s="84"/>
      <c r="E16" s="84"/>
      <c r="F16" s="84"/>
      <c r="G16" s="84">
        <v>351</v>
      </c>
      <c r="H16" s="84"/>
      <c r="I16" s="84">
        <v>320</v>
      </c>
      <c r="J16" s="84">
        <v>260</v>
      </c>
      <c r="K16" s="84">
        <v>261</v>
      </c>
      <c r="L16" s="84"/>
      <c r="M16" s="84">
        <v>286</v>
      </c>
      <c r="N16" s="84"/>
      <c r="O16" s="84"/>
    </row>
    <row r="17" spans="1:16" x14ac:dyDescent="0.2">
      <c r="A17" s="83" t="s">
        <v>27</v>
      </c>
      <c r="B17" s="84">
        <v>600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6" x14ac:dyDescent="0.2">
      <c r="A18" s="83" t="s">
        <v>28</v>
      </c>
      <c r="B18" s="84">
        <v>2500</v>
      </c>
      <c r="C18" s="84">
        <v>810</v>
      </c>
      <c r="D18" s="84">
        <v>2500</v>
      </c>
      <c r="E18" s="84">
        <v>2500</v>
      </c>
      <c r="F18" s="84">
        <v>2320</v>
      </c>
      <c r="G18" s="84">
        <v>2222</v>
      </c>
      <c r="H18" s="84">
        <v>2035</v>
      </c>
      <c r="I18" s="84">
        <v>1760</v>
      </c>
      <c r="J18" s="84">
        <v>1094</v>
      </c>
      <c r="K18" s="84">
        <v>515</v>
      </c>
      <c r="L18" s="84">
        <v>168</v>
      </c>
      <c r="M18" s="84">
        <v>191</v>
      </c>
      <c r="N18" s="84"/>
      <c r="O18" s="84"/>
      <c r="P18" s="171"/>
    </row>
    <row r="19" spans="1:16" x14ac:dyDescent="0.2">
      <c r="A19" s="83" t="s">
        <v>29</v>
      </c>
      <c r="B19" s="84">
        <v>600</v>
      </c>
      <c r="C19" s="84"/>
      <c r="D19" s="84"/>
      <c r="E19" s="84"/>
      <c r="F19" s="84"/>
      <c r="G19" s="84">
        <v>596</v>
      </c>
      <c r="H19" s="84">
        <v>574</v>
      </c>
      <c r="I19" s="84">
        <v>480</v>
      </c>
      <c r="J19" s="84">
        <v>340</v>
      </c>
      <c r="K19" s="84">
        <v>201</v>
      </c>
      <c r="L19" s="84">
        <v>156</v>
      </c>
      <c r="M19" s="84">
        <v>73</v>
      </c>
      <c r="N19" s="84"/>
      <c r="O19" s="84"/>
    </row>
    <row r="20" spans="1:16" x14ac:dyDescent="0.2">
      <c r="A20" s="80" t="s">
        <v>30</v>
      </c>
      <c r="B20" s="84">
        <v>650</v>
      </c>
      <c r="C20" s="84">
        <v>600</v>
      </c>
      <c r="D20" s="84">
        <v>650</v>
      </c>
      <c r="E20" s="84"/>
      <c r="F20" s="84">
        <v>630</v>
      </c>
      <c r="G20" s="84">
        <v>600</v>
      </c>
      <c r="H20" s="84"/>
      <c r="I20" s="84"/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1:16" x14ac:dyDescent="0.2">
      <c r="A21" s="24" t="s">
        <v>60</v>
      </c>
      <c r="B21" s="89">
        <f t="shared" ref="B21:O21" si="0">SUM(B3:B20)</f>
        <v>40860</v>
      </c>
      <c r="C21" s="89">
        <f t="shared" si="0"/>
        <v>13010</v>
      </c>
      <c r="D21" s="89">
        <f t="shared" si="0"/>
        <v>31290</v>
      </c>
      <c r="E21" s="89">
        <f t="shared" si="0"/>
        <v>30840</v>
      </c>
      <c r="F21" s="89">
        <f t="shared" si="0"/>
        <v>29145</v>
      </c>
      <c r="G21" s="89">
        <f t="shared" si="0"/>
        <v>30397</v>
      </c>
      <c r="H21" s="89">
        <f t="shared" si="0"/>
        <v>24876</v>
      </c>
      <c r="I21" s="89">
        <f t="shared" si="0"/>
        <v>20930</v>
      </c>
      <c r="J21" s="89">
        <f t="shared" si="0"/>
        <v>15633</v>
      </c>
      <c r="K21" s="89">
        <f t="shared" si="0"/>
        <v>10722</v>
      </c>
      <c r="L21" s="89">
        <f t="shared" si="0"/>
        <v>6421</v>
      </c>
      <c r="M21" s="89">
        <f t="shared" si="0"/>
        <v>5304</v>
      </c>
      <c r="N21" s="89">
        <f t="shared" si="0"/>
        <v>3680</v>
      </c>
      <c r="O21" s="89">
        <f t="shared" si="0"/>
        <v>4130</v>
      </c>
    </row>
    <row r="22" spans="1:16" x14ac:dyDescent="0.2">
      <c r="A22" s="24" t="s">
        <v>31</v>
      </c>
      <c r="B22" s="90"/>
      <c r="C22" s="91">
        <f t="shared" ref="C22:O22" si="1">+C21/$B21</f>
        <v>0.31840430739109155</v>
      </c>
      <c r="D22" s="91">
        <f t="shared" si="1"/>
        <v>0.76578560939794416</v>
      </c>
      <c r="E22" s="91">
        <f t="shared" si="1"/>
        <v>0.75477239353891334</v>
      </c>
      <c r="F22" s="91">
        <f t="shared" si="1"/>
        <v>0.71328928046989726</v>
      </c>
      <c r="G22" s="91">
        <f t="shared" si="1"/>
        <v>0.74393049437102299</v>
      </c>
      <c r="H22" s="91">
        <f t="shared" si="1"/>
        <v>0.60881057268722472</v>
      </c>
      <c r="I22" s="91">
        <f t="shared" si="1"/>
        <v>0.51223690651003428</v>
      </c>
      <c r="J22" s="91">
        <f t="shared" si="1"/>
        <v>0.3825991189427313</v>
      </c>
      <c r="K22" s="91">
        <f t="shared" si="1"/>
        <v>0.26240822320117474</v>
      </c>
      <c r="L22" s="91">
        <f t="shared" si="1"/>
        <v>0.15714635340186001</v>
      </c>
      <c r="M22" s="91">
        <f t="shared" si="1"/>
        <v>0.12980910425844347</v>
      </c>
      <c r="N22" s="91">
        <f t="shared" si="1"/>
        <v>9.006363191385218E-2</v>
      </c>
      <c r="O22" s="91">
        <f t="shared" si="1"/>
        <v>0.10107684777288302</v>
      </c>
    </row>
    <row r="23" spans="1:16" x14ac:dyDescent="0.2">
      <c r="A23" s="24" t="s">
        <v>32</v>
      </c>
      <c r="B23" s="90">
        <f>+B3+B4+B5+B6+B7+B8+B9+B10+B11+B12+B13+B16+B18+B20</f>
        <v>38850</v>
      </c>
      <c r="C23" s="92">
        <f t="shared" ref="C23:L23" si="2">+(C3+C4+C5+C6+C7+C8+C9+C10+C11+C12+C13+C16+C18+C20)/$B23</f>
        <v>0.33487773487773487</v>
      </c>
      <c r="D23" s="92">
        <f t="shared" si="2"/>
        <v>0.80540540540540539</v>
      </c>
      <c r="E23" s="92">
        <f t="shared" si="2"/>
        <v>0.79382239382239383</v>
      </c>
      <c r="F23" s="92">
        <f t="shared" si="2"/>
        <v>0.75019305019305016</v>
      </c>
      <c r="G23" s="92">
        <f t="shared" si="2"/>
        <v>0.74676962676962677</v>
      </c>
      <c r="H23" s="92">
        <f t="shared" si="2"/>
        <v>0.62553410553410549</v>
      </c>
      <c r="I23" s="92">
        <f t="shared" si="2"/>
        <v>0.51047619047619053</v>
      </c>
      <c r="J23" s="92">
        <f t="shared" si="2"/>
        <v>0.38779922779922782</v>
      </c>
      <c r="K23" s="92">
        <f t="shared" si="2"/>
        <v>0.26303732303732302</v>
      </c>
      <c r="L23" s="92">
        <f t="shared" si="2"/>
        <v>0.16126126126126125</v>
      </c>
      <c r="M23" s="92">
        <f>+(M3+M4+M5+M6+M7+M8+M9+M10+L11+M12+M13+M16+M18+M20)/$B23</f>
        <v>0.12643500643500644</v>
      </c>
      <c r="N23" s="92">
        <f>+(N3+N4+N5+N6+N7+N8+N9+N10+M11+N12+N13+N16+N18+N20)/$B23</f>
        <v>9.6010296010296009E-2</v>
      </c>
      <c r="O23" s="92">
        <f>+(C3+C4+C5+C6+C7+C8+C9+C10+C11+C12+C13+C16+C18+C20)/$B23</f>
        <v>0.33487773487773487</v>
      </c>
    </row>
    <row r="24" spans="1:16" hidden="1" x14ac:dyDescent="0.2">
      <c r="A24" s="93"/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6" hidden="1" x14ac:dyDescent="0.2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6" x14ac:dyDescent="0.2">
      <c r="A26" s="93" t="s">
        <v>33</v>
      </c>
      <c r="B26" s="90">
        <f>+B14+B15+B17+B19</f>
        <v>2010</v>
      </c>
      <c r="C26" s="95">
        <f t="shared" ref="C26:N26" si="3">+(C14+C15+C17+C19)/$B26</f>
        <v>0</v>
      </c>
      <c r="D26" s="95">
        <f t="shared" si="3"/>
        <v>0</v>
      </c>
      <c r="E26" s="95">
        <f t="shared" si="3"/>
        <v>0</v>
      </c>
      <c r="F26" s="95">
        <f t="shared" si="3"/>
        <v>0</v>
      </c>
      <c r="G26" s="95">
        <f t="shared" si="3"/>
        <v>0.68905472636815923</v>
      </c>
      <c r="H26" s="95">
        <f t="shared" si="3"/>
        <v>0.28557213930348258</v>
      </c>
      <c r="I26" s="95">
        <f t="shared" si="3"/>
        <v>0.54626865671641789</v>
      </c>
      <c r="J26" s="95">
        <f t="shared" si="3"/>
        <v>0.282089552238806</v>
      </c>
      <c r="K26" s="95">
        <f t="shared" si="3"/>
        <v>0.25024875621890547</v>
      </c>
      <c r="L26" s="95">
        <f t="shared" si="3"/>
        <v>7.7611940298507459E-2</v>
      </c>
      <c r="M26" s="95">
        <f t="shared" si="3"/>
        <v>0.12039800995024875</v>
      </c>
      <c r="N26" s="95">
        <f t="shared" si="3"/>
        <v>0</v>
      </c>
      <c r="O26" s="95">
        <f>+(C14+C15+C17+C19)/$B26</f>
        <v>0</v>
      </c>
    </row>
    <row r="27" spans="1:16" hidden="1" x14ac:dyDescent="0.2">
      <c r="A27" s="2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6" x14ac:dyDescent="0.2">
      <c r="A28" s="24"/>
      <c r="B28" s="24"/>
      <c r="C28" s="7" t="s">
        <v>12</v>
      </c>
      <c r="D28" s="9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</row>
    <row r="29" spans="1:16" x14ac:dyDescent="0.2">
      <c r="A29" s="93"/>
      <c r="B29" s="24"/>
      <c r="C29" s="90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6" x14ac:dyDescent="0.2">
      <c r="A30" s="93" t="s">
        <v>34</v>
      </c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6" x14ac:dyDescent="0.2">
      <c r="A31" s="24" t="s">
        <v>35</v>
      </c>
      <c r="B31" s="24"/>
      <c r="C31" s="24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6" x14ac:dyDescent="0.2">
      <c r="A32" s="24" t="s">
        <v>36</v>
      </c>
      <c r="B32" s="24"/>
      <c r="C32" s="2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x14ac:dyDescent="0.2">
      <c r="A33" s="24" t="s">
        <v>37</v>
      </c>
      <c r="B33" s="24" t="s">
        <v>38</v>
      </c>
      <c r="C33" s="24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x14ac:dyDescent="0.2">
      <c r="A34" s="24" t="s">
        <v>39</v>
      </c>
      <c r="B34" s="24"/>
      <c r="C34" s="2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x14ac:dyDescent="0.2">
      <c r="A35" s="24" t="s">
        <v>40</v>
      </c>
      <c r="B35" s="24"/>
      <c r="C35" s="24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x14ac:dyDescent="0.2">
      <c r="A36" s="24" t="s">
        <v>41</v>
      </c>
      <c r="B36" s="24"/>
      <c r="C36" s="24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x14ac:dyDescent="0.2">
      <c r="A37" s="24" t="s">
        <v>42</v>
      </c>
      <c r="B37" s="24"/>
      <c r="C37" s="2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x14ac:dyDescent="0.2">
      <c r="A38" s="24" t="s">
        <v>43</v>
      </c>
      <c r="B38" s="24"/>
      <c r="C38" s="2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x14ac:dyDescent="0.2">
      <c r="A39" s="24" t="s">
        <v>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x14ac:dyDescent="0.2">
      <c r="A40" s="24" t="s">
        <v>45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x14ac:dyDescent="0.2">
      <c r="A41" s="24" t="s">
        <v>46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x14ac:dyDescent="0.2">
      <c r="A42" s="24" t="s">
        <v>47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x14ac:dyDescent="0.2">
      <c r="A43" s="24" t="s">
        <v>48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x14ac:dyDescent="0.2">
      <c r="A44" s="24" t="s">
        <v>49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x14ac:dyDescent="0.2">
      <c r="A45" s="24" t="s">
        <v>50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x14ac:dyDescent="0.2">
      <c r="A46" s="24" t="s">
        <v>51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x14ac:dyDescent="0.2">
      <c r="A47" s="24" t="s">
        <v>61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</sheetData>
  <printOptions gridLines="1"/>
  <pageMargins left="0.43307086614173229" right="0.19685039370078741" top="0.82677165354330717" bottom="0.11811023622047245" header="0.47244094488188981" footer="0.51181102362204722"/>
  <pageSetup paperSize="9" scale="75" orientation="landscape" r:id="rId1"/>
  <headerFooter alignWithMargins="0">
    <oddHeader>&amp;A&amp;Rעמוד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rightToLeft="1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44" sqref="H44"/>
    </sheetView>
  </sheetViews>
  <sheetFormatPr defaultRowHeight="12.75" x14ac:dyDescent="0.2"/>
  <cols>
    <col min="1" max="1" width="10" style="79" customWidth="1"/>
    <col min="2" max="11" width="9.140625" style="79" customWidth="1"/>
    <col min="12" max="12" width="7" style="79" bestFit="1" customWidth="1"/>
    <col min="13" max="16384" width="9.140625" style="79"/>
  </cols>
  <sheetData>
    <row r="1" spans="1:18" x14ac:dyDescent="0.2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8" x14ac:dyDescent="0.2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172"/>
    </row>
    <row r="3" spans="1:18" x14ac:dyDescent="0.2">
      <c r="A3" s="83" t="s">
        <v>13</v>
      </c>
      <c r="B3" s="84">
        <v>5000</v>
      </c>
      <c r="C3" s="84">
        <v>0</v>
      </c>
      <c r="D3" s="84">
        <v>0</v>
      </c>
      <c r="E3" s="84">
        <v>350</v>
      </c>
      <c r="F3" s="84">
        <v>4500</v>
      </c>
      <c r="G3" s="84">
        <v>4090</v>
      </c>
      <c r="H3" s="84">
        <v>3570</v>
      </c>
      <c r="I3" s="84">
        <v>3000</v>
      </c>
      <c r="J3" s="84">
        <v>2400</v>
      </c>
      <c r="K3" s="84">
        <v>1825</v>
      </c>
      <c r="L3" s="84">
        <v>1400</v>
      </c>
      <c r="M3" s="84">
        <v>975</v>
      </c>
      <c r="N3" s="84">
        <v>925</v>
      </c>
      <c r="O3" s="84">
        <v>700</v>
      </c>
      <c r="Q3" s="85"/>
      <c r="R3" s="85"/>
    </row>
    <row r="4" spans="1:18" x14ac:dyDescent="0.2">
      <c r="A4" s="83" t="s">
        <v>14</v>
      </c>
      <c r="B4" s="84">
        <v>7500</v>
      </c>
      <c r="C4" s="84">
        <v>1600</v>
      </c>
      <c r="D4" s="84">
        <v>2400</v>
      </c>
      <c r="E4" s="84">
        <v>5800</v>
      </c>
      <c r="F4" s="84">
        <v>6500</v>
      </c>
      <c r="G4" s="84">
        <v>6400</v>
      </c>
      <c r="H4" s="84">
        <v>5900</v>
      </c>
      <c r="I4" s="84">
        <v>4950</v>
      </c>
      <c r="J4" s="84">
        <v>3700</v>
      </c>
      <c r="K4" s="84">
        <v>2750</v>
      </c>
      <c r="L4" s="84">
        <v>1920</v>
      </c>
      <c r="M4" s="84">
        <v>1680</v>
      </c>
      <c r="N4" s="84">
        <v>1620</v>
      </c>
      <c r="O4" s="84">
        <v>3000</v>
      </c>
    </row>
    <row r="5" spans="1:18" x14ac:dyDescent="0.2">
      <c r="A5" s="83" t="s">
        <v>15</v>
      </c>
      <c r="B5" s="84">
        <v>5000</v>
      </c>
      <c r="C5" s="84">
        <v>1700</v>
      </c>
      <c r="D5" s="84">
        <v>2400</v>
      </c>
      <c r="E5" s="84">
        <v>4300</v>
      </c>
      <c r="F5" s="84">
        <v>5000</v>
      </c>
      <c r="G5" s="84">
        <v>5000</v>
      </c>
      <c r="H5" s="84">
        <v>4700</v>
      </c>
      <c r="I5" s="84">
        <v>3400</v>
      </c>
      <c r="J5" s="84">
        <v>2600</v>
      </c>
      <c r="K5" s="84">
        <v>2200</v>
      </c>
      <c r="L5" s="84">
        <v>1800</v>
      </c>
      <c r="M5" s="84">
        <v>1500</v>
      </c>
      <c r="N5" s="84">
        <v>1450</v>
      </c>
      <c r="O5" s="84">
        <v>1900</v>
      </c>
    </row>
    <row r="6" spans="1:18" x14ac:dyDescent="0.2">
      <c r="A6" s="83" t="s">
        <v>16</v>
      </c>
      <c r="B6" s="84">
        <v>1600</v>
      </c>
      <c r="C6" s="84">
        <v>200</v>
      </c>
      <c r="D6" s="84">
        <v>300</v>
      </c>
      <c r="E6" s="84">
        <v>1500</v>
      </c>
      <c r="F6" s="84">
        <v>1600</v>
      </c>
      <c r="G6" s="84">
        <v>1600</v>
      </c>
      <c r="H6" s="84">
        <v>1000</v>
      </c>
      <c r="I6" s="84">
        <v>600</v>
      </c>
      <c r="J6" s="84">
        <v>550</v>
      </c>
      <c r="K6" s="84">
        <v>700</v>
      </c>
      <c r="L6" s="84">
        <v>650</v>
      </c>
      <c r="M6" s="84">
        <v>400</v>
      </c>
      <c r="N6" s="84">
        <v>350</v>
      </c>
      <c r="O6" s="84">
        <v>1000</v>
      </c>
    </row>
    <row r="7" spans="1:18" x14ac:dyDescent="0.2">
      <c r="A7" s="83" t="s">
        <v>17</v>
      </c>
      <c r="B7" s="84">
        <v>3800</v>
      </c>
      <c r="C7" s="84">
        <v>750</v>
      </c>
      <c r="D7" s="84">
        <v>1600</v>
      </c>
      <c r="E7" s="84">
        <v>2600</v>
      </c>
      <c r="F7" s="84">
        <v>3800</v>
      </c>
      <c r="G7" s="84">
        <v>3450</v>
      </c>
      <c r="H7" s="84">
        <v>3400</v>
      </c>
      <c r="I7" s="84">
        <v>3400</v>
      </c>
      <c r="J7" s="84">
        <v>2530</v>
      </c>
      <c r="K7" s="84">
        <v>1450</v>
      </c>
      <c r="L7" s="84">
        <v>850</v>
      </c>
      <c r="M7" s="84">
        <v>500</v>
      </c>
      <c r="N7" s="84">
        <v>460</v>
      </c>
      <c r="O7" s="84">
        <v>2000</v>
      </c>
    </row>
    <row r="8" spans="1:18" x14ac:dyDescent="0.2">
      <c r="A8" s="83" t="s">
        <v>18</v>
      </c>
      <c r="B8" s="84">
        <v>300</v>
      </c>
      <c r="C8" s="84">
        <v>0</v>
      </c>
      <c r="D8" s="84">
        <v>0</v>
      </c>
      <c r="E8" s="84"/>
      <c r="F8" s="84"/>
      <c r="G8" s="84"/>
      <c r="H8" s="86"/>
      <c r="I8" s="84"/>
      <c r="J8" s="84"/>
      <c r="K8" s="84"/>
      <c r="L8" s="84"/>
      <c r="M8" s="84"/>
      <c r="N8" s="84"/>
      <c r="O8" s="84"/>
    </row>
    <row r="9" spans="1:18" x14ac:dyDescent="0.2">
      <c r="A9" s="83" t="s">
        <v>19</v>
      </c>
      <c r="B9" s="84">
        <v>840</v>
      </c>
      <c r="C9" s="84">
        <v>0</v>
      </c>
      <c r="D9" s="84">
        <v>128</v>
      </c>
      <c r="E9" s="84">
        <v>400</v>
      </c>
      <c r="F9" s="84">
        <v>840</v>
      </c>
      <c r="G9" s="84">
        <v>769</v>
      </c>
      <c r="H9" s="84">
        <v>670</v>
      </c>
      <c r="I9" s="84">
        <v>494</v>
      </c>
      <c r="J9" s="84">
        <v>322</v>
      </c>
      <c r="K9" s="84">
        <v>120</v>
      </c>
      <c r="L9" s="84">
        <v>0</v>
      </c>
      <c r="M9" s="84">
        <v>0</v>
      </c>
      <c r="N9" s="84">
        <v>0</v>
      </c>
      <c r="O9" s="84">
        <v>400</v>
      </c>
      <c r="P9" s="98"/>
    </row>
    <row r="10" spans="1:18" x14ac:dyDescent="0.2">
      <c r="A10" s="83" t="s">
        <v>20</v>
      </c>
      <c r="B10" s="84">
        <v>300</v>
      </c>
      <c r="C10" s="84">
        <v>50</v>
      </c>
      <c r="D10" s="84">
        <v>300</v>
      </c>
      <c r="E10" s="84">
        <v>300</v>
      </c>
      <c r="F10" s="84">
        <v>300</v>
      </c>
      <c r="G10" s="84"/>
      <c r="H10" s="84">
        <v>150</v>
      </c>
      <c r="I10" s="84">
        <v>180</v>
      </c>
      <c r="J10" s="84"/>
      <c r="K10" s="84">
        <v>100</v>
      </c>
      <c r="L10" s="84">
        <v>80</v>
      </c>
      <c r="M10" s="84">
        <v>50</v>
      </c>
      <c r="N10" s="84">
        <v>20</v>
      </c>
      <c r="O10" s="84">
        <v>100</v>
      </c>
      <c r="P10" s="98"/>
    </row>
    <row r="11" spans="1:18" x14ac:dyDescent="0.2">
      <c r="A11" s="83" t="s">
        <v>21</v>
      </c>
      <c r="B11" s="84">
        <v>1200</v>
      </c>
      <c r="C11" s="84">
        <v>220</v>
      </c>
      <c r="D11" s="87">
        <v>550</v>
      </c>
      <c r="E11" s="87">
        <v>1200</v>
      </c>
      <c r="F11" s="87">
        <v>1200</v>
      </c>
      <c r="G11" s="87">
        <v>1100</v>
      </c>
      <c r="H11" s="84">
        <v>950</v>
      </c>
      <c r="I11" s="84"/>
      <c r="J11" s="84"/>
      <c r="K11" s="84">
        <v>320</v>
      </c>
      <c r="L11" s="84">
        <v>180</v>
      </c>
      <c r="M11" s="84">
        <v>100</v>
      </c>
      <c r="N11" s="88">
        <v>50</v>
      </c>
      <c r="O11" s="170">
        <v>900</v>
      </c>
    </row>
    <row r="12" spans="1:18" x14ac:dyDescent="0.2">
      <c r="A12" s="83" t="s">
        <v>22</v>
      </c>
      <c r="B12" s="84">
        <v>4300</v>
      </c>
      <c r="C12" s="84">
        <v>280</v>
      </c>
      <c r="D12" s="84">
        <v>1500</v>
      </c>
      <c r="E12" s="84">
        <v>3000</v>
      </c>
      <c r="F12" s="84">
        <v>4300</v>
      </c>
      <c r="G12" s="84">
        <v>3576</v>
      </c>
      <c r="H12" s="84">
        <v>2700</v>
      </c>
      <c r="I12" s="84">
        <v>1953</v>
      </c>
      <c r="J12" s="84">
        <v>1454</v>
      </c>
      <c r="K12" s="84">
        <v>750</v>
      </c>
      <c r="L12" s="84">
        <v>480</v>
      </c>
      <c r="M12" s="84">
        <v>140</v>
      </c>
      <c r="N12" s="84"/>
      <c r="O12" s="84">
        <v>1600</v>
      </c>
      <c r="P12" s="171"/>
    </row>
    <row r="13" spans="1:18" x14ac:dyDescent="0.2">
      <c r="A13" s="83" t="s">
        <v>23</v>
      </c>
      <c r="B13" s="84">
        <v>6500</v>
      </c>
      <c r="C13" s="84"/>
      <c r="D13" s="84">
        <v>3000</v>
      </c>
      <c r="E13" s="84">
        <v>4600</v>
      </c>
      <c r="F13" s="84">
        <v>6500</v>
      </c>
      <c r="G13" s="84"/>
      <c r="H13" s="84"/>
      <c r="I13" s="84"/>
      <c r="J13" s="84">
        <v>3600</v>
      </c>
      <c r="K13" s="84">
        <v>2000</v>
      </c>
      <c r="L13" s="84"/>
      <c r="M13" s="84"/>
      <c r="N13" s="84"/>
      <c r="O13" s="84"/>
    </row>
    <row r="14" spans="1:18" x14ac:dyDescent="0.2">
      <c r="A14" s="83" t="s">
        <v>24</v>
      </c>
      <c r="B14" s="84">
        <v>360</v>
      </c>
      <c r="C14" s="84">
        <v>110</v>
      </c>
      <c r="D14" s="84"/>
      <c r="E14" s="84">
        <v>350</v>
      </c>
      <c r="F14" s="84">
        <v>350</v>
      </c>
      <c r="G14" s="84"/>
      <c r="H14" s="84"/>
      <c r="I14" s="84"/>
      <c r="J14" s="84"/>
      <c r="K14" s="84"/>
      <c r="L14" s="84"/>
      <c r="M14" s="84"/>
      <c r="N14" s="84"/>
      <c r="O14" s="84"/>
    </row>
    <row r="15" spans="1:18" x14ac:dyDescent="0.2">
      <c r="A15" s="83" t="s">
        <v>25</v>
      </c>
      <c r="B15" s="84">
        <v>450</v>
      </c>
      <c r="C15" s="84">
        <v>200</v>
      </c>
      <c r="D15" s="84">
        <v>377</v>
      </c>
      <c r="E15" s="84">
        <v>431</v>
      </c>
      <c r="F15" s="84">
        <v>431</v>
      </c>
      <c r="G15" s="84"/>
      <c r="H15" s="84"/>
      <c r="I15" s="84"/>
      <c r="J15" s="84"/>
      <c r="K15" s="84"/>
      <c r="L15" s="84"/>
      <c r="M15" s="84"/>
      <c r="N15" s="84"/>
      <c r="O15" s="84"/>
    </row>
    <row r="16" spans="1:18" x14ac:dyDescent="0.2">
      <c r="A16" s="83" t="s">
        <v>26</v>
      </c>
      <c r="B16" s="84">
        <v>360</v>
      </c>
      <c r="C16" s="84">
        <v>310</v>
      </c>
      <c r="D16" s="84">
        <v>294</v>
      </c>
      <c r="E16" s="84">
        <v>351</v>
      </c>
      <c r="F16" s="84">
        <v>351</v>
      </c>
      <c r="G16" s="84"/>
      <c r="H16" s="84"/>
      <c r="I16" s="84"/>
      <c r="J16" s="84"/>
      <c r="K16" s="84"/>
      <c r="L16" s="84"/>
      <c r="M16" s="84"/>
      <c r="N16" s="84"/>
      <c r="O16" s="84"/>
    </row>
    <row r="17" spans="1:16" x14ac:dyDescent="0.2">
      <c r="A17" s="83" t="s">
        <v>27</v>
      </c>
      <c r="B17" s="84">
        <v>600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6" x14ac:dyDescent="0.2">
      <c r="A18" s="83" t="s">
        <v>28</v>
      </c>
      <c r="B18" s="84">
        <v>2500</v>
      </c>
      <c r="C18" s="84">
        <v>430</v>
      </c>
      <c r="D18" s="84">
        <v>1024</v>
      </c>
      <c r="E18" s="84">
        <v>1600</v>
      </c>
      <c r="F18" s="84">
        <v>2500</v>
      </c>
      <c r="G18" s="84">
        <v>2300</v>
      </c>
      <c r="H18" s="84">
        <v>2010</v>
      </c>
      <c r="I18" s="84">
        <v>1580</v>
      </c>
      <c r="J18" s="84">
        <v>1047</v>
      </c>
      <c r="K18" s="84">
        <v>500</v>
      </c>
      <c r="L18" s="84">
        <v>130</v>
      </c>
      <c r="M18" s="84">
        <v>145</v>
      </c>
      <c r="N18" s="84"/>
      <c r="O18" s="84">
        <v>810</v>
      </c>
      <c r="P18" s="171"/>
    </row>
    <row r="19" spans="1:16" x14ac:dyDescent="0.2">
      <c r="A19" s="83" t="s">
        <v>29</v>
      </c>
      <c r="B19" s="84">
        <v>600</v>
      </c>
      <c r="C19" s="84"/>
      <c r="D19" s="84"/>
      <c r="E19" s="84">
        <v>479</v>
      </c>
      <c r="F19" s="84">
        <v>479</v>
      </c>
      <c r="G19" s="84">
        <v>525</v>
      </c>
      <c r="H19" s="84"/>
      <c r="I19" s="84"/>
      <c r="J19" s="84"/>
      <c r="K19" s="84">
        <v>179</v>
      </c>
      <c r="L19" s="84"/>
      <c r="M19" s="84">
        <v>50</v>
      </c>
      <c r="N19" s="84"/>
      <c r="O19" s="84"/>
    </row>
    <row r="20" spans="1:16" x14ac:dyDescent="0.2">
      <c r="A20" s="80" t="s">
        <v>30</v>
      </c>
      <c r="B20" s="84">
        <v>650</v>
      </c>
      <c r="C20" s="84">
        <v>0</v>
      </c>
      <c r="D20" s="84">
        <v>300</v>
      </c>
      <c r="E20" s="84">
        <v>650</v>
      </c>
      <c r="F20" s="84">
        <v>650</v>
      </c>
      <c r="G20" s="84">
        <v>600</v>
      </c>
      <c r="H20" s="84">
        <v>600</v>
      </c>
      <c r="I20" s="84">
        <v>200</v>
      </c>
      <c r="J20" s="84"/>
      <c r="K20" s="84">
        <v>0</v>
      </c>
      <c r="L20" s="84">
        <v>0</v>
      </c>
      <c r="M20" s="84">
        <v>0</v>
      </c>
      <c r="N20" s="84"/>
      <c r="O20" s="84">
        <v>600</v>
      </c>
    </row>
    <row r="21" spans="1:16" x14ac:dyDescent="0.2">
      <c r="A21" s="24" t="s">
        <v>60</v>
      </c>
      <c r="B21" s="89">
        <f t="shared" ref="B21:O21" si="0">SUM(B3:B20)</f>
        <v>41860</v>
      </c>
      <c r="C21" s="89">
        <f t="shared" si="0"/>
        <v>5850</v>
      </c>
      <c r="D21" s="89">
        <f t="shared" si="0"/>
        <v>14173</v>
      </c>
      <c r="E21" s="89">
        <f t="shared" si="0"/>
        <v>27911</v>
      </c>
      <c r="F21" s="89">
        <f t="shared" si="0"/>
        <v>39301</v>
      </c>
      <c r="G21" s="89">
        <f t="shared" si="0"/>
        <v>29410</v>
      </c>
      <c r="H21" s="89">
        <f t="shared" si="0"/>
        <v>25650</v>
      </c>
      <c r="I21" s="89">
        <f t="shared" si="0"/>
        <v>19757</v>
      </c>
      <c r="J21" s="89">
        <f t="shared" si="0"/>
        <v>18203</v>
      </c>
      <c r="K21" s="89">
        <f t="shared" si="0"/>
        <v>12894</v>
      </c>
      <c r="L21" s="89">
        <f t="shared" si="0"/>
        <v>7490</v>
      </c>
      <c r="M21" s="89">
        <f t="shared" si="0"/>
        <v>5540</v>
      </c>
      <c r="N21" s="89">
        <f t="shared" si="0"/>
        <v>4875</v>
      </c>
      <c r="O21" s="89">
        <f t="shared" si="0"/>
        <v>13010</v>
      </c>
    </row>
    <row r="22" spans="1:16" x14ac:dyDescent="0.2">
      <c r="A22" s="24" t="s">
        <v>31</v>
      </c>
      <c r="B22" s="90"/>
      <c r="C22" s="91">
        <f t="shared" ref="C22:O22" si="1">+C21/$B21</f>
        <v>0.13975155279503104</v>
      </c>
      <c r="D22" s="91">
        <f t="shared" si="1"/>
        <v>0.33858098423315813</v>
      </c>
      <c r="E22" s="91">
        <f t="shared" si="1"/>
        <v>0.66677018633540375</v>
      </c>
      <c r="F22" s="91">
        <f t="shared" si="1"/>
        <v>0.93886765408504536</v>
      </c>
      <c r="G22" s="91">
        <f t="shared" si="1"/>
        <v>0.70258002866698521</v>
      </c>
      <c r="H22" s="91">
        <f t="shared" si="1"/>
        <v>0.61275680840898228</v>
      </c>
      <c r="I22" s="91">
        <f t="shared" si="1"/>
        <v>0.47197802197802197</v>
      </c>
      <c r="J22" s="91">
        <f t="shared" si="1"/>
        <v>0.43485427615862399</v>
      </c>
      <c r="K22" s="91">
        <f t="shared" si="1"/>
        <v>0.30802675585284278</v>
      </c>
      <c r="L22" s="91">
        <f t="shared" si="1"/>
        <v>0.17892976588628762</v>
      </c>
      <c r="M22" s="91">
        <f t="shared" si="1"/>
        <v>0.13234591495461059</v>
      </c>
      <c r="N22" s="91">
        <f t="shared" si="1"/>
        <v>0.11645962732919254</v>
      </c>
      <c r="O22" s="91">
        <f t="shared" si="1"/>
        <v>0.31079789775441952</v>
      </c>
    </row>
    <row r="23" spans="1:16" x14ac:dyDescent="0.2">
      <c r="A23" s="24" t="s">
        <v>32</v>
      </c>
      <c r="B23" s="90">
        <f>+B3+B4+B5+B6+B7+B8+B9+B10+B11+B12+B13+B16+B18+B20</f>
        <v>39850</v>
      </c>
      <c r="C23" s="92">
        <f t="shared" ref="C23:L23" si="2">+(C3+C4+C5+C6+C7+C8+C9+C10+C11+C12+C13+C16+C18+C20)/$B23</f>
        <v>0.13902132998745295</v>
      </c>
      <c r="D23" s="92">
        <f t="shared" si="2"/>
        <v>0.34619824341279798</v>
      </c>
      <c r="E23" s="92">
        <f t="shared" si="2"/>
        <v>0.66878293601003769</v>
      </c>
      <c r="F23" s="92">
        <f t="shared" si="2"/>
        <v>0.95460476787954829</v>
      </c>
      <c r="G23" s="92">
        <f t="shared" si="2"/>
        <v>0.72484316185696362</v>
      </c>
      <c r="H23" s="92">
        <f t="shared" si="2"/>
        <v>0.64366373902133001</v>
      </c>
      <c r="I23" s="92">
        <f t="shared" si="2"/>
        <v>0.49578419071518193</v>
      </c>
      <c r="J23" s="92">
        <f t="shared" si="2"/>
        <v>0.4567879548306148</v>
      </c>
      <c r="K23" s="92">
        <f t="shared" si="2"/>
        <v>0.3190715181932246</v>
      </c>
      <c r="L23" s="92">
        <f t="shared" si="2"/>
        <v>0.18795483061480553</v>
      </c>
      <c r="M23" s="92">
        <f>+(M3+M4+M5+M6+M7+M8+M9+M10+L11+M12+M13+M16+M18+M20)/$B23</f>
        <v>0.1397741530740276</v>
      </c>
      <c r="N23" s="92">
        <f>+(N3+N4+N5+N6+N7+N8+N9+N10+M11+N12+N13+N16+N18+N20)/$B23</f>
        <v>0.12358845671267252</v>
      </c>
      <c r="O23" s="92">
        <f>+(C3+C4+C5+C6+C7+C8+C9+C10+C11+C12+C13+C16+C18+C20)/$B23</f>
        <v>0.13902132998745295</v>
      </c>
    </row>
    <row r="24" spans="1:16" hidden="1" x14ac:dyDescent="0.2">
      <c r="A24" s="93"/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6" hidden="1" x14ac:dyDescent="0.2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6" x14ac:dyDescent="0.2">
      <c r="A26" s="93" t="s">
        <v>33</v>
      </c>
      <c r="B26" s="90">
        <f>+B14+B15+B17+B19</f>
        <v>2010</v>
      </c>
      <c r="C26" s="95">
        <f t="shared" ref="C26:N26" si="3">+(C14+C15+C17+C19)/$B26</f>
        <v>0.15422885572139303</v>
      </c>
      <c r="D26" s="95">
        <f t="shared" si="3"/>
        <v>0.18756218905472638</v>
      </c>
      <c r="E26" s="95">
        <f t="shared" si="3"/>
        <v>0.62686567164179108</v>
      </c>
      <c r="F26" s="95">
        <f t="shared" si="3"/>
        <v>0.62686567164179108</v>
      </c>
      <c r="G26" s="95">
        <f t="shared" si="3"/>
        <v>0.26119402985074625</v>
      </c>
      <c r="H26" s="95">
        <f t="shared" si="3"/>
        <v>0</v>
      </c>
      <c r="I26" s="95">
        <f t="shared" si="3"/>
        <v>0</v>
      </c>
      <c r="J26" s="95">
        <f t="shared" si="3"/>
        <v>0</v>
      </c>
      <c r="K26" s="95">
        <f t="shared" si="3"/>
        <v>8.9054726368159198E-2</v>
      </c>
      <c r="L26" s="95">
        <f t="shared" si="3"/>
        <v>0</v>
      </c>
      <c r="M26" s="95">
        <f t="shared" si="3"/>
        <v>2.4875621890547265E-2</v>
      </c>
      <c r="N26" s="95">
        <f t="shared" si="3"/>
        <v>0</v>
      </c>
      <c r="O26" s="95">
        <f>+(C14+C15+C17+C19)/$B26</f>
        <v>0.15422885572139303</v>
      </c>
    </row>
    <row r="27" spans="1:16" hidden="1" x14ac:dyDescent="0.2">
      <c r="A27" s="2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6" x14ac:dyDescent="0.2">
      <c r="A28" s="24"/>
      <c r="B28" s="24"/>
      <c r="C28" s="7" t="s">
        <v>12</v>
      </c>
      <c r="D28" s="9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</row>
    <row r="29" spans="1:16" x14ac:dyDescent="0.2">
      <c r="A29" s="93"/>
      <c r="B29" s="24"/>
      <c r="C29" s="90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6" x14ac:dyDescent="0.2">
      <c r="A30" s="93" t="s">
        <v>34</v>
      </c>
      <c r="B30" s="24"/>
      <c r="C30" s="9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6" x14ac:dyDescent="0.2">
      <c r="A31" s="24" t="s">
        <v>35</v>
      </c>
      <c r="B31" s="24"/>
      <c r="C31" s="24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1:16" x14ac:dyDescent="0.2">
      <c r="A32" s="24" t="s">
        <v>36</v>
      </c>
      <c r="B32" s="24"/>
      <c r="C32" s="24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</row>
    <row r="33" spans="1:15" x14ac:dyDescent="0.2">
      <c r="A33" s="24" t="s">
        <v>37</v>
      </c>
      <c r="B33" s="24" t="s">
        <v>38</v>
      </c>
      <c r="C33" s="24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x14ac:dyDescent="0.2">
      <c r="A34" s="24" t="s">
        <v>39</v>
      </c>
      <c r="B34" s="24"/>
      <c r="C34" s="24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5" x14ac:dyDescent="0.2">
      <c r="A35" s="24" t="s">
        <v>40</v>
      </c>
      <c r="B35" s="24"/>
      <c r="C35" s="24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5" x14ac:dyDescent="0.2">
      <c r="A36" s="24" t="s">
        <v>41</v>
      </c>
      <c r="B36" s="24"/>
      <c r="C36" s="24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x14ac:dyDescent="0.2">
      <c r="A37" s="24" t="s">
        <v>42</v>
      </c>
      <c r="B37" s="24"/>
      <c r="C37" s="24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x14ac:dyDescent="0.2">
      <c r="A38" s="24" t="s">
        <v>43</v>
      </c>
      <c r="B38" s="24"/>
      <c r="C38" s="24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x14ac:dyDescent="0.2">
      <c r="A39" s="24" t="s">
        <v>44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x14ac:dyDescent="0.2">
      <c r="A40" s="24" t="s">
        <v>45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x14ac:dyDescent="0.2">
      <c r="A41" s="24" t="s">
        <v>46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x14ac:dyDescent="0.2">
      <c r="A42" s="24" t="s">
        <v>47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x14ac:dyDescent="0.2">
      <c r="A43" s="24" t="s">
        <v>48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x14ac:dyDescent="0.2">
      <c r="A44" s="24" t="s">
        <v>49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x14ac:dyDescent="0.2">
      <c r="A45" s="24" t="s">
        <v>50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x14ac:dyDescent="0.2">
      <c r="A46" s="24" t="s">
        <v>51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x14ac:dyDescent="0.2">
      <c r="A47" s="24" t="s">
        <v>61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</sheetData>
  <printOptions gridLines="1"/>
  <pageMargins left="0.43307086614173229" right="0.19685039370078741" top="0.82677165354330717" bottom="0.11811023622047245" header="0.47244094488188981" footer="0.51181102362204722"/>
  <pageSetup paperSize="9" scale="75" orientation="landscape" r:id="rId1"/>
  <headerFooter alignWithMargins="0">
    <oddHeader>&amp;A&amp;Rעמוד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rightToLeft="1" zoomScaleNormal="100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9" sqref="D49"/>
    </sheetView>
  </sheetViews>
  <sheetFormatPr defaultRowHeight="12.75" x14ac:dyDescent="0.2"/>
  <cols>
    <col min="1" max="1" width="10" style="79" customWidth="1"/>
    <col min="2" max="11" width="9.140625" style="79" customWidth="1"/>
    <col min="12" max="12" width="7" style="79" bestFit="1" customWidth="1"/>
    <col min="13" max="16384" width="9.140625" style="79"/>
  </cols>
  <sheetData>
    <row r="1" spans="1:18" x14ac:dyDescent="0.2">
      <c r="A1" s="24"/>
      <c r="B1" s="24" t="s">
        <v>0</v>
      </c>
      <c r="C1" s="76">
        <v>40513</v>
      </c>
      <c r="D1" s="77" t="s">
        <v>1</v>
      </c>
      <c r="E1" s="78" t="s">
        <v>2</v>
      </c>
      <c r="F1" s="78" t="s">
        <v>3</v>
      </c>
      <c r="G1" s="78" t="s">
        <v>4</v>
      </c>
      <c r="H1" s="78" t="s">
        <v>5</v>
      </c>
      <c r="I1" s="78" t="s">
        <v>6</v>
      </c>
      <c r="J1" s="78" t="s">
        <v>7</v>
      </c>
      <c r="K1" s="78" t="s">
        <v>8</v>
      </c>
      <c r="L1" s="78" t="s">
        <v>9</v>
      </c>
      <c r="M1" s="78" t="s">
        <v>10</v>
      </c>
      <c r="N1" s="78" t="s">
        <v>11</v>
      </c>
      <c r="O1" s="78" t="s">
        <v>12</v>
      </c>
    </row>
    <row r="2" spans="1:18" x14ac:dyDescent="0.2">
      <c r="A2" s="80"/>
      <c r="B2" s="80"/>
      <c r="C2" s="80"/>
      <c r="D2" s="80"/>
      <c r="E2" s="80"/>
      <c r="F2" s="81"/>
      <c r="G2" s="80"/>
      <c r="H2" s="82"/>
      <c r="I2" s="80"/>
      <c r="J2" s="80"/>
      <c r="K2" s="80"/>
      <c r="L2" s="80"/>
      <c r="M2" s="80"/>
      <c r="N2" s="80"/>
      <c r="O2" s="80"/>
    </row>
    <row r="3" spans="1:18" x14ac:dyDescent="0.2">
      <c r="A3" s="83" t="s">
        <v>13</v>
      </c>
      <c r="B3" s="84">
        <v>5000</v>
      </c>
      <c r="C3" s="84">
        <v>0</v>
      </c>
      <c r="D3" s="84"/>
      <c r="E3" s="84"/>
      <c r="F3" s="84">
        <v>1000</v>
      </c>
      <c r="G3" s="84">
        <v>1000</v>
      </c>
      <c r="H3" s="84">
        <v>850</v>
      </c>
      <c r="I3" s="84">
        <v>400</v>
      </c>
      <c r="J3" s="84">
        <v>0</v>
      </c>
      <c r="K3" s="84">
        <v>0</v>
      </c>
      <c r="L3" s="84">
        <v>0</v>
      </c>
      <c r="M3" s="84">
        <v>0</v>
      </c>
      <c r="N3" s="84"/>
      <c r="O3" s="84">
        <v>0</v>
      </c>
      <c r="Q3" s="85"/>
      <c r="R3" s="85"/>
    </row>
    <row r="4" spans="1:18" x14ac:dyDescent="0.2">
      <c r="A4" s="83" t="s">
        <v>14</v>
      </c>
      <c r="B4" s="84">
        <v>7500</v>
      </c>
      <c r="C4" s="84">
        <v>600</v>
      </c>
      <c r="D4" s="84">
        <v>700</v>
      </c>
      <c r="E4" s="84">
        <v>2800</v>
      </c>
      <c r="F4" s="84">
        <v>5000</v>
      </c>
      <c r="G4" s="84">
        <v>5500</v>
      </c>
      <c r="H4" s="84">
        <v>5300</v>
      </c>
      <c r="I4" s="84">
        <v>4300</v>
      </c>
      <c r="J4" s="84">
        <v>2900</v>
      </c>
      <c r="K4" s="84">
        <v>2100</v>
      </c>
      <c r="L4" s="84">
        <v>1850</v>
      </c>
      <c r="M4" s="84">
        <v>1650</v>
      </c>
      <c r="N4" s="84"/>
      <c r="O4" s="84">
        <v>1600</v>
      </c>
    </row>
    <row r="5" spans="1:18" x14ac:dyDescent="0.2">
      <c r="A5" s="83" t="s">
        <v>15</v>
      </c>
      <c r="B5" s="84">
        <v>5000</v>
      </c>
      <c r="C5" s="84">
        <v>300</v>
      </c>
      <c r="D5" s="84">
        <v>900</v>
      </c>
      <c r="E5" s="84">
        <v>1600</v>
      </c>
      <c r="F5" s="84">
        <v>4200</v>
      </c>
      <c r="G5" s="84">
        <v>4700</v>
      </c>
      <c r="H5" s="84">
        <v>4500</v>
      </c>
      <c r="I5" s="84">
        <v>4000</v>
      </c>
      <c r="J5" s="84">
        <v>2900</v>
      </c>
      <c r="K5" s="84">
        <v>2200</v>
      </c>
      <c r="L5" s="84">
        <v>1950</v>
      </c>
      <c r="M5" s="84">
        <v>1700</v>
      </c>
      <c r="N5" s="84"/>
      <c r="O5" s="84">
        <v>1700</v>
      </c>
    </row>
    <row r="6" spans="1:18" x14ac:dyDescent="0.2">
      <c r="A6" s="83" t="s">
        <v>16</v>
      </c>
      <c r="B6" s="84">
        <v>1600</v>
      </c>
      <c r="C6" s="84">
        <v>430</v>
      </c>
      <c r="D6" s="84">
        <v>500</v>
      </c>
      <c r="E6" s="84">
        <v>700</v>
      </c>
      <c r="F6" s="84">
        <v>1600</v>
      </c>
      <c r="G6" s="84">
        <v>1200</v>
      </c>
      <c r="H6" s="84">
        <v>1200</v>
      </c>
      <c r="I6" s="84">
        <v>1000</v>
      </c>
      <c r="J6" s="84">
        <v>900</v>
      </c>
      <c r="K6" s="84">
        <v>1100</v>
      </c>
      <c r="L6" s="84">
        <v>780</v>
      </c>
      <c r="M6" s="84">
        <v>100</v>
      </c>
      <c r="N6" s="84"/>
      <c r="O6" s="84">
        <v>200</v>
      </c>
    </row>
    <row r="7" spans="1:18" x14ac:dyDescent="0.2">
      <c r="A7" s="83" t="s">
        <v>17</v>
      </c>
      <c r="B7" s="84">
        <v>3800</v>
      </c>
      <c r="C7" s="84">
        <v>360</v>
      </c>
      <c r="D7" s="84">
        <v>480</v>
      </c>
      <c r="E7" s="84">
        <v>2700</v>
      </c>
      <c r="F7" s="84">
        <v>3100</v>
      </c>
      <c r="G7" s="84">
        <v>3600</v>
      </c>
      <c r="H7" s="84">
        <v>3300</v>
      </c>
      <c r="I7" s="84">
        <v>3200</v>
      </c>
      <c r="J7" s="84">
        <v>3100</v>
      </c>
      <c r="K7" s="84">
        <v>1900</v>
      </c>
      <c r="L7" s="84">
        <v>1000</v>
      </c>
      <c r="M7" s="84">
        <v>950</v>
      </c>
      <c r="N7" s="84"/>
      <c r="O7" s="84">
        <v>750</v>
      </c>
    </row>
    <row r="8" spans="1:18" x14ac:dyDescent="0.2">
      <c r="A8" s="83" t="s">
        <v>18</v>
      </c>
      <c r="B8" s="84">
        <v>300</v>
      </c>
      <c r="C8" s="84">
        <v>50</v>
      </c>
      <c r="D8" s="84"/>
      <c r="E8" s="84"/>
      <c r="F8" s="84">
        <v>50</v>
      </c>
      <c r="G8" s="84">
        <v>0</v>
      </c>
      <c r="H8" s="86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/>
      <c r="O8" s="84">
        <v>0</v>
      </c>
    </row>
    <row r="9" spans="1:18" x14ac:dyDescent="0.2">
      <c r="A9" s="83" t="s">
        <v>19</v>
      </c>
      <c r="B9" s="84">
        <v>840</v>
      </c>
      <c r="C9" s="84">
        <v>0</v>
      </c>
      <c r="D9" s="84">
        <v>50</v>
      </c>
      <c r="E9" s="84">
        <v>530</v>
      </c>
      <c r="F9" s="84">
        <v>840</v>
      </c>
      <c r="G9" s="84">
        <v>840</v>
      </c>
      <c r="H9" s="84">
        <v>735</v>
      </c>
      <c r="I9" s="84">
        <v>600</v>
      </c>
      <c r="J9" s="84">
        <v>377</v>
      </c>
      <c r="K9" s="84">
        <v>251</v>
      </c>
      <c r="L9" s="84">
        <v>104</v>
      </c>
      <c r="M9" s="84">
        <v>0</v>
      </c>
      <c r="N9" s="84"/>
      <c r="O9" s="84">
        <v>0</v>
      </c>
    </row>
    <row r="10" spans="1:18" x14ac:dyDescent="0.2">
      <c r="A10" s="83" t="s">
        <v>20</v>
      </c>
      <c r="B10" s="84">
        <v>300</v>
      </c>
      <c r="C10" s="84">
        <v>0</v>
      </c>
      <c r="D10" s="84"/>
      <c r="E10" s="84"/>
      <c r="F10" s="84">
        <v>300</v>
      </c>
      <c r="G10" s="84">
        <v>300</v>
      </c>
      <c r="H10" s="84"/>
      <c r="I10" s="84">
        <v>130</v>
      </c>
      <c r="J10" s="84">
        <v>200</v>
      </c>
      <c r="K10" s="84">
        <v>100</v>
      </c>
      <c r="L10" s="84">
        <v>50</v>
      </c>
      <c r="M10" s="84">
        <v>50</v>
      </c>
      <c r="N10" s="84"/>
      <c r="O10" s="84">
        <v>50</v>
      </c>
    </row>
    <row r="11" spans="1:18" x14ac:dyDescent="0.2">
      <c r="A11" s="83" t="s">
        <v>21</v>
      </c>
      <c r="B11" s="84">
        <v>1200</v>
      </c>
      <c r="C11" s="84">
        <v>0</v>
      </c>
      <c r="D11" s="87">
        <v>250</v>
      </c>
      <c r="E11" s="87">
        <v>1000</v>
      </c>
      <c r="F11" s="87">
        <v>1200</v>
      </c>
      <c r="G11" s="87">
        <v>1200</v>
      </c>
      <c r="H11" s="84">
        <v>1025</v>
      </c>
      <c r="I11" s="84">
        <v>925</v>
      </c>
      <c r="J11" s="84">
        <v>725</v>
      </c>
      <c r="K11" s="84">
        <v>550</v>
      </c>
      <c r="L11" s="84">
        <v>350</v>
      </c>
      <c r="M11" s="84">
        <v>260</v>
      </c>
      <c r="N11" s="88"/>
      <c r="O11" s="170">
        <v>220</v>
      </c>
    </row>
    <row r="12" spans="1:18" x14ac:dyDescent="0.2">
      <c r="A12" s="83" t="s">
        <v>22</v>
      </c>
      <c r="B12" s="84">
        <v>4300</v>
      </c>
      <c r="C12" s="84">
        <v>235</v>
      </c>
      <c r="D12" s="84">
        <v>330</v>
      </c>
      <c r="E12" s="84">
        <v>3000</v>
      </c>
      <c r="F12" s="84">
        <v>4100</v>
      </c>
      <c r="G12" s="84">
        <v>3940</v>
      </c>
      <c r="H12" s="84">
        <v>3360</v>
      </c>
      <c r="I12" s="84">
        <v>2450</v>
      </c>
      <c r="J12" s="84">
        <v>1720</v>
      </c>
      <c r="K12" s="84">
        <v>877</v>
      </c>
      <c r="L12" s="84">
        <v>581</v>
      </c>
      <c r="M12" s="84">
        <v>307</v>
      </c>
      <c r="N12" s="84"/>
      <c r="O12" s="84">
        <v>280</v>
      </c>
    </row>
    <row r="13" spans="1:18" x14ac:dyDescent="0.2">
      <c r="A13" s="83" t="s">
        <v>23</v>
      </c>
      <c r="B13" s="84">
        <v>6500</v>
      </c>
      <c r="C13" s="84"/>
      <c r="D13" s="84"/>
      <c r="E13" s="84"/>
      <c r="F13" s="84">
        <v>6500</v>
      </c>
      <c r="G13" s="84">
        <v>6500</v>
      </c>
      <c r="H13" s="84">
        <v>6400</v>
      </c>
      <c r="I13" s="84"/>
      <c r="J13" s="84">
        <v>4015</v>
      </c>
      <c r="K13" s="84">
        <v>2360</v>
      </c>
      <c r="L13" s="84"/>
      <c r="M13" s="84"/>
      <c r="N13" s="84"/>
      <c r="O13" s="84"/>
    </row>
    <row r="14" spans="1:18" x14ac:dyDescent="0.2">
      <c r="A14" s="83" t="s">
        <v>24</v>
      </c>
      <c r="B14" s="84">
        <v>360</v>
      </c>
      <c r="C14" s="84">
        <v>209</v>
      </c>
      <c r="D14" s="84">
        <v>260</v>
      </c>
      <c r="E14" s="84">
        <v>350</v>
      </c>
      <c r="F14" s="84">
        <v>350</v>
      </c>
      <c r="G14" s="84">
        <v>350</v>
      </c>
      <c r="H14" s="84">
        <v>350</v>
      </c>
      <c r="I14" s="84">
        <v>260</v>
      </c>
      <c r="J14" s="84">
        <v>160</v>
      </c>
      <c r="K14" s="84">
        <v>114</v>
      </c>
      <c r="L14" s="84"/>
      <c r="M14" s="84">
        <v>27</v>
      </c>
      <c r="N14" s="84"/>
      <c r="O14" s="84">
        <v>110</v>
      </c>
    </row>
    <row r="15" spans="1:18" x14ac:dyDescent="0.2">
      <c r="A15" s="83" t="s">
        <v>25</v>
      </c>
      <c r="B15" s="84">
        <v>450</v>
      </c>
      <c r="C15" s="84">
        <v>290</v>
      </c>
      <c r="D15" s="84">
        <v>300</v>
      </c>
      <c r="E15" s="84">
        <v>355</v>
      </c>
      <c r="F15" s="84">
        <v>460</v>
      </c>
      <c r="G15" s="84">
        <v>460</v>
      </c>
      <c r="H15" s="84">
        <v>445</v>
      </c>
      <c r="I15" s="84">
        <v>400</v>
      </c>
      <c r="J15" s="84">
        <v>305</v>
      </c>
      <c r="K15" s="84">
        <v>234</v>
      </c>
      <c r="L15" s="84"/>
      <c r="M15" s="84">
        <v>121</v>
      </c>
      <c r="N15" s="84"/>
      <c r="O15" s="84">
        <v>200</v>
      </c>
    </row>
    <row r="16" spans="1:18" x14ac:dyDescent="0.2">
      <c r="A16" s="83" t="s">
        <v>26</v>
      </c>
      <c r="B16" s="84">
        <v>360</v>
      </c>
      <c r="C16" s="84">
        <v>75</v>
      </c>
      <c r="D16" s="84">
        <v>140</v>
      </c>
      <c r="E16" s="84">
        <v>180</v>
      </c>
      <c r="F16" s="84">
        <v>390</v>
      </c>
      <c r="G16" s="84">
        <v>350</v>
      </c>
      <c r="H16" s="84">
        <v>330</v>
      </c>
      <c r="I16" s="84">
        <v>320</v>
      </c>
      <c r="J16" s="84">
        <v>303</v>
      </c>
      <c r="K16" s="84">
        <v>254</v>
      </c>
      <c r="L16" s="84"/>
      <c r="M16" s="84">
        <v>277</v>
      </c>
      <c r="N16" s="84"/>
      <c r="O16" s="84">
        <v>310</v>
      </c>
    </row>
    <row r="17" spans="1:15" x14ac:dyDescent="0.2">
      <c r="A17" s="83" t="s">
        <v>27</v>
      </c>
      <c r="B17" s="84">
        <v>600</v>
      </c>
      <c r="C17" s="84">
        <v>0</v>
      </c>
      <c r="D17" s="84"/>
      <c r="E17" s="84"/>
      <c r="F17" s="84">
        <v>500</v>
      </c>
      <c r="G17" s="84">
        <v>600</v>
      </c>
      <c r="H17" s="84"/>
      <c r="I17" s="84"/>
      <c r="J17" s="84"/>
      <c r="K17" s="84"/>
      <c r="L17" s="84"/>
      <c r="M17" s="84"/>
      <c r="N17" s="84"/>
      <c r="O17" s="84"/>
    </row>
    <row r="18" spans="1:15" x14ac:dyDescent="0.2">
      <c r="A18" s="83" t="s">
        <v>28</v>
      </c>
      <c r="B18" s="84">
        <v>2500</v>
      </c>
      <c r="C18" s="84">
        <v>365</v>
      </c>
      <c r="D18" s="84">
        <v>750</v>
      </c>
      <c r="E18" s="84">
        <v>2000</v>
      </c>
      <c r="F18" s="84">
        <v>2300</v>
      </c>
      <c r="G18" s="84">
        <v>2200</v>
      </c>
      <c r="H18" s="84">
        <v>2100</v>
      </c>
      <c r="I18" s="84">
        <v>1900</v>
      </c>
      <c r="J18" s="84">
        <v>1414</v>
      </c>
      <c r="K18" s="84">
        <v>913</v>
      </c>
      <c r="L18" s="84">
        <v>215</v>
      </c>
      <c r="M18" s="84">
        <v>80</v>
      </c>
      <c r="N18" s="84"/>
      <c r="O18" s="84">
        <v>430</v>
      </c>
    </row>
    <row r="19" spans="1:15" x14ac:dyDescent="0.2">
      <c r="A19" s="83" t="s">
        <v>29</v>
      </c>
      <c r="B19" s="84">
        <v>600</v>
      </c>
      <c r="C19" s="84"/>
      <c r="D19" s="84">
        <v>150</v>
      </c>
      <c r="E19" s="84">
        <v>300</v>
      </c>
      <c r="F19" s="84">
        <v>530</v>
      </c>
      <c r="G19" s="84">
        <v>530</v>
      </c>
      <c r="H19" s="84">
        <v>530</v>
      </c>
      <c r="I19" s="84">
        <v>480</v>
      </c>
      <c r="J19" s="84">
        <v>420</v>
      </c>
      <c r="K19" s="84">
        <v>314</v>
      </c>
      <c r="L19" s="84">
        <v>234</v>
      </c>
      <c r="M19" s="84">
        <v>240</v>
      </c>
      <c r="N19" s="84"/>
      <c r="O19" s="84">
        <v>250</v>
      </c>
    </row>
    <row r="20" spans="1:15" x14ac:dyDescent="0.2">
      <c r="A20" s="80" t="s">
        <v>30</v>
      </c>
      <c r="B20" s="84">
        <v>650</v>
      </c>
      <c r="C20" s="84">
        <v>0</v>
      </c>
      <c r="D20" s="84"/>
      <c r="E20" s="84"/>
      <c r="F20" s="84">
        <v>650</v>
      </c>
      <c r="G20" s="84">
        <v>650</v>
      </c>
      <c r="H20" s="84"/>
      <c r="I20" s="84">
        <v>600</v>
      </c>
      <c r="J20" s="84">
        <v>100</v>
      </c>
      <c r="K20" s="84">
        <v>0</v>
      </c>
      <c r="L20" s="84">
        <v>0</v>
      </c>
      <c r="M20" s="84">
        <v>0</v>
      </c>
      <c r="N20" s="84"/>
      <c r="O20" s="84">
        <v>0</v>
      </c>
    </row>
    <row r="21" spans="1:15" x14ac:dyDescent="0.2">
      <c r="A21" s="24" t="s">
        <v>60</v>
      </c>
      <c r="B21" s="89">
        <f t="shared" ref="B21:O21" si="0">SUM(B3:B20)</f>
        <v>41860</v>
      </c>
      <c r="C21" s="89">
        <f t="shared" si="0"/>
        <v>2914</v>
      </c>
      <c r="D21" s="89">
        <f t="shared" si="0"/>
        <v>4810</v>
      </c>
      <c r="E21" s="89">
        <f t="shared" si="0"/>
        <v>15515</v>
      </c>
      <c r="F21" s="89">
        <f t="shared" si="0"/>
        <v>33070</v>
      </c>
      <c r="G21" s="89">
        <f t="shared" si="0"/>
        <v>33920</v>
      </c>
      <c r="H21" s="89">
        <f t="shared" si="0"/>
        <v>30425</v>
      </c>
      <c r="I21" s="89">
        <f t="shared" si="0"/>
        <v>20965</v>
      </c>
      <c r="J21" s="89">
        <f t="shared" si="0"/>
        <v>19539</v>
      </c>
      <c r="K21" s="89">
        <f t="shared" si="0"/>
        <v>13267</v>
      </c>
      <c r="L21" s="89">
        <f t="shared" si="0"/>
        <v>7114</v>
      </c>
      <c r="M21" s="89">
        <f t="shared" si="0"/>
        <v>5762</v>
      </c>
      <c r="N21" s="89">
        <f t="shared" si="0"/>
        <v>0</v>
      </c>
      <c r="O21" s="89">
        <f t="shared" si="0"/>
        <v>6100</v>
      </c>
    </row>
    <row r="22" spans="1:15" x14ac:dyDescent="0.2">
      <c r="A22" s="24" t="s">
        <v>31</v>
      </c>
      <c r="B22" s="90"/>
      <c r="C22" s="91">
        <f t="shared" ref="C22:O22" si="1">+C21/$B21</f>
        <v>6.9612995699952218E-2</v>
      </c>
      <c r="D22" s="91">
        <f t="shared" si="1"/>
        <v>0.11490683229813664</v>
      </c>
      <c r="E22" s="91">
        <f t="shared" si="1"/>
        <v>0.37064022933588153</v>
      </c>
      <c r="F22" s="91">
        <f t="shared" si="1"/>
        <v>0.79001433349259431</v>
      </c>
      <c r="G22" s="91">
        <f t="shared" si="1"/>
        <v>0.81032011466794074</v>
      </c>
      <c r="H22" s="91">
        <f t="shared" si="1"/>
        <v>0.72682752030578113</v>
      </c>
      <c r="I22" s="91">
        <f t="shared" si="1"/>
        <v>0.50083612040133785</v>
      </c>
      <c r="J22" s="91">
        <f t="shared" si="1"/>
        <v>0.46677018633540374</v>
      </c>
      <c r="K22" s="91">
        <f t="shared" si="1"/>
        <v>0.31693741041567131</v>
      </c>
      <c r="L22" s="91">
        <f t="shared" si="1"/>
        <v>0.16994744386048735</v>
      </c>
      <c r="M22" s="91">
        <f t="shared" si="1"/>
        <v>0.13764930721452462</v>
      </c>
      <c r="N22" s="91">
        <f t="shared" si="1"/>
        <v>0</v>
      </c>
      <c r="O22" s="91">
        <f t="shared" si="1"/>
        <v>0.1457238413760153</v>
      </c>
    </row>
    <row r="23" spans="1:15" x14ac:dyDescent="0.2">
      <c r="A23" s="24" t="s">
        <v>32</v>
      </c>
      <c r="B23" s="90">
        <f>+B3+B4+B5+B6+B7+B8+B9+B10+B11+B12+B13+B16+B18+B20</f>
        <v>39850</v>
      </c>
      <c r="C23" s="92">
        <f t="shared" ref="C23:L23" si="2">+(C3+C4+C5+C6+C7+C8+C9+C10+C11+C12+C13+C16+C18+C20)/$B23</f>
        <v>6.0602258469259727E-2</v>
      </c>
      <c r="D23" s="92">
        <f t="shared" si="2"/>
        <v>0.10288582183186951</v>
      </c>
      <c r="E23" s="92">
        <f t="shared" si="2"/>
        <v>0.3641154328732748</v>
      </c>
      <c r="F23" s="92">
        <f t="shared" si="2"/>
        <v>0.78368883312421578</v>
      </c>
      <c r="G23" s="92">
        <f t="shared" si="2"/>
        <v>0.80250941028858214</v>
      </c>
      <c r="H23" s="92">
        <f t="shared" si="2"/>
        <v>0.7302383939774153</v>
      </c>
      <c r="I23" s="92">
        <f t="shared" si="2"/>
        <v>0.4974905897114178</v>
      </c>
      <c r="J23" s="92">
        <f t="shared" si="2"/>
        <v>0.46810539523212047</v>
      </c>
      <c r="K23" s="92">
        <f t="shared" si="2"/>
        <v>0.3163111668757842</v>
      </c>
      <c r="L23" s="92">
        <f t="shared" si="2"/>
        <v>0.17264742785445419</v>
      </c>
      <c r="M23" s="92">
        <f>+(M3+M4+M5+M6+M7+M8+M9+M10+L11+M12+M13+M16+M18+M20)/$B23</f>
        <v>0.13711417816813048</v>
      </c>
      <c r="N23" s="92">
        <f>+(N3+N4+N5+N6+N7+N8+N9+N10+M11+N12+N13+N16+N18+N20)/$B23</f>
        <v>6.5244667503136762E-3</v>
      </c>
      <c r="O23" s="92">
        <f>+(C3+C4+C5+C6+C7+C8+C9+C10+C11+C12+C13+C16+C18+C20)/$B23</f>
        <v>6.0602258469259727E-2</v>
      </c>
    </row>
    <row r="24" spans="1:15" hidden="1" x14ac:dyDescent="0.2">
      <c r="A24" s="93"/>
      <c r="B24" s="90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idden="1" x14ac:dyDescent="0.2">
      <c r="A25" s="93"/>
      <c r="B25" s="90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x14ac:dyDescent="0.2">
      <c r="A26" s="93" t="s">
        <v>33</v>
      </c>
      <c r="B26" s="90">
        <f>+B14+B15+B17+B19</f>
        <v>2010</v>
      </c>
      <c r="C26" s="95">
        <f t="shared" ref="C26:N26" si="3">+(C14+C15+C17+C19)/$B26</f>
        <v>0.24825870646766168</v>
      </c>
      <c r="D26" s="95">
        <f t="shared" si="3"/>
        <v>0.35323383084577115</v>
      </c>
      <c r="E26" s="95">
        <f t="shared" si="3"/>
        <v>0.5</v>
      </c>
      <c r="F26" s="95">
        <f t="shared" si="3"/>
        <v>0.91542288557213936</v>
      </c>
      <c r="G26" s="95">
        <f t="shared" si="3"/>
        <v>0.96517412935323388</v>
      </c>
      <c r="H26" s="95">
        <f t="shared" si="3"/>
        <v>0.65920398009950254</v>
      </c>
      <c r="I26" s="95">
        <f t="shared" si="3"/>
        <v>0.56716417910447758</v>
      </c>
      <c r="J26" s="95">
        <f t="shared" si="3"/>
        <v>0.44029850746268656</v>
      </c>
      <c r="K26" s="95">
        <f t="shared" si="3"/>
        <v>0.32935323383084575</v>
      </c>
      <c r="L26" s="95">
        <f t="shared" si="3"/>
        <v>0.11641791044776119</v>
      </c>
      <c r="M26" s="95">
        <f t="shared" si="3"/>
        <v>0.19303482587064677</v>
      </c>
      <c r="N26" s="95">
        <f t="shared" si="3"/>
        <v>0</v>
      </c>
      <c r="O26" s="95">
        <f>+(C14+C15+C17+C19)/$B26</f>
        <v>0.24825870646766168</v>
      </c>
    </row>
    <row r="27" spans="1:15" hidden="1" x14ac:dyDescent="0.2">
      <c r="A27" s="23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8" spans="1:15" x14ac:dyDescent="0.2">
      <c r="A28" s="24"/>
      <c r="B28" s="24"/>
      <c r="C28" s="7" t="s">
        <v>12</v>
      </c>
      <c r="D28" s="96" t="s">
        <v>1</v>
      </c>
      <c r="E28" s="7" t="s">
        <v>2</v>
      </c>
      <c r="F28" s="7" t="s">
        <v>3</v>
      </c>
      <c r="G28" s="7" t="s">
        <v>4</v>
      </c>
      <c r="H28" s="7" t="s">
        <v>5</v>
      </c>
      <c r="I28" s="7" t="s">
        <v>6</v>
      </c>
      <c r="J28" s="7" t="s">
        <v>7</v>
      </c>
      <c r="K28" s="7" t="s">
        <v>8</v>
      </c>
      <c r="L28" s="7" t="s">
        <v>9</v>
      </c>
      <c r="M28" s="7" t="s">
        <v>10</v>
      </c>
      <c r="N28" s="7" t="s">
        <v>11</v>
      </c>
      <c r="O28" s="7" t="s">
        <v>12</v>
      </c>
    </row>
    <row r="29" spans="1:15" x14ac:dyDescent="0.2">
      <c r="A29" s="93"/>
      <c r="B29" s="24"/>
      <c r="C29" s="90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x14ac:dyDescent="0.2">
      <c r="A30" s="93" t="s">
        <v>34</v>
      </c>
      <c r="B30" s="24"/>
      <c r="C30" s="90"/>
      <c r="D30" s="97">
        <v>8210</v>
      </c>
      <c r="E30" s="97">
        <v>18060</v>
      </c>
      <c r="F30" s="97">
        <v>26030</v>
      </c>
      <c r="G30" s="97">
        <v>25580</v>
      </c>
      <c r="H30" s="97">
        <v>22950</v>
      </c>
      <c r="I30" s="97">
        <v>18390</v>
      </c>
      <c r="J30" s="97">
        <v>12780</v>
      </c>
      <c r="K30" s="97">
        <v>7120</v>
      </c>
      <c r="L30" s="97">
        <v>3680</v>
      </c>
      <c r="M30" s="97">
        <v>2210</v>
      </c>
      <c r="N30" s="97">
        <v>2750</v>
      </c>
      <c r="O30" s="97">
        <v>18470</v>
      </c>
    </row>
    <row r="31" spans="1:15" x14ac:dyDescent="0.2">
      <c r="A31" s="24" t="s">
        <v>35</v>
      </c>
      <c r="B31" s="24"/>
      <c r="C31" s="90">
        <f>O30</f>
        <v>18470</v>
      </c>
      <c r="D31" s="90">
        <v>23400</v>
      </c>
      <c r="E31" s="90">
        <v>32400</v>
      </c>
      <c r="F31" s="90">
        <v>33200</v>
      </c>
      <c r="G31" s="90">
        <v>31500</v>
      </c>
      <c r="H31" s="90">
        <v>28000</v>
      </c>
      <c r="I31" s="90">
        <v>23200</v>
      </c>
      <c r="J31" s="90">
        <v>15800</v>
      </c>
      <c r="K31" s="90">
        <v>9600</v>
      </c>
      <c r="L31" s="90">
        <v>6800</v>
      </c>
      <c r="M31" s="90">
        <v>4200</v>
      </c>
      <c r="N31" s="90">
        <v>4100</v>
      </c>
      <c r="O31" s="90">
        <v>4200</v>
      </c>
    </row>
    <row r="32" spans="1:15" x14ac:dyDescent="0.2">
      <c r="A32" s="24" t="s">
        <v>36</v>
      </c>
      <c r="B32" s="24"/>
      <c r="C32" s="90">
        <f t="shared" ref="C32:C47" si="4">O31</f>
        <v>4200</v>
      </c>
      <c r="D32" s="90">
        <v>11800</v>
      </c>
      <c r="E32" s="90">
        <v>18200</v>
      </c>
      <c r="F32" s="90">
        <v>29600</v>
      </c>
      <c r="G32" s="90">
        <v>30100</v>
      </c>
      <c r="H32" s="90">
        <v>26600</v>
      </c>
      <c r="I32" s="90">
        <v>21400</v>
      </c>
      <c r="J32" s="90">
        <v>13800</v>
      </c>
      <c r="K32" s="90">
        <v>9100</v>
      </c>
      <c r="L32" s="90">
        <v>5600</v>
      </c>
      <c r="M32" s="90">
        <v>3700</v>
      </c>
      <c r="N32" s="90">
        <v>3100</v>
      </c>
      <c r="O32" s="90">
        <v>3000</v>
      </c>
    </row>
    <row r="33" spans="1:15" x14ac:dyDescent="0.2">
      <c r="A33" s="24" t="s">
        <v>37</v>
      </c>
      <c r="B33" s="24" t="s">
        <v>38</v>
      </c>
      <c r="C33" s="90">
        <f t="shared" si="4"/>
        <v>3000</v>
      </c>
      <c r="D33" s="97">
        <v>4450</v>
      </c>
      <c r="E33" s="97">
        <v>16490</v>
      </c>
      <c r="F33" s="97">
        <v>28220</v>
      </c>
      <c r="G33" s="97">
        <v>29830</v>
      </c>
      <c r="H33" s="97">
        <v>27430</v>
      </c>
      <c r="I33" s="97">
        <v>23440</v>
      </c>
      <c r="J33" s="97">
        <v>15730</v>
      </c>
      <c r="K33" s="97">
        <v>9980</v>
      </c>
      <c r="L33" s="97">
        <v>6950</v>
      </c>
      <c r="M33" s="97">
        <v>5280</v>
      </c>
      <c r="N33" s="97">
        <v>5360</v>
      </c>
      <c r="O33" s="97">
        <v>8360</v>
      </c>
    </row>
    <row r="34" spans="1:15" x14ac:dyDescent="0.2">
      <c r="A34" s="24" t="s">
        <v>39</v>
      </c>
      <c r="B34" s="24"/>
      <c r="C34" s="90">
        <f t="shared" si="4"/>
        <v>8360</v>
      </c>
      <c r="D34" s="90">
        <v>23140</v>
      </c>
      <c r="E34" s="90">
        <v>29010</v>
      </c>
      <c r="F34" s="90">
        <v>37570</v>
      </c>
      <c r="G34" s="90">
        <v>37270</v>
      </c>
      <c r="H34" s="90">
        <v>33300</v>
      </c>
      <c r="I34" s="90">
        <v>28330</v>
      </c>
      <c r="J34" s="90">
        <v>20880</v>
      </c>
      <c r="K34" s="90">
        <v>14675</v>
      </c>
      <c r="L34" s="90">
        <v>10810</v>
      </c>
      <c r="M34" s="90">
        <v>8905</v>
      </c>
      <c r="N34" s="90">
        <v>7940</v>
      </c>
      <c r="O34" s="90">
        <v>7515</v>
      </c>
    </row>
    <row r="35" spans="1:15" x14ac:dyDescent="0.2">
      <c r="A35" s="24" t="s">
        <v>40</v>
      </c>
      <c r="B35" s="24"/>
      <c r="C35" s="90">
        <f t="shared" si="4"/>
        <v>7515</v>
      </c>
      <c r="D35" s="90">
        <v>10040</v>
      </c>
      <c r="E35" s="90">
        <v>12950</v>
      </c>
      <c r="F35" s="90">
        <v>15345</v>
      </c>
      <c r="G35" s="90">
        <v>16060</v>
      </c>
      <c r="H35" s="90">
        <v>14515</v>
      </c>
      <c r="I35" s="90">
        <v>10135</v>
      </c>
      <c r="J35" s="90">
        <v>7225</v>
      </c>
      <c r="K35" s="90">
        <v>4710</v>
      </c>
      <c r="L35" s="90">
        <v>2895</v>
      </c>
      <c r="M35" s="90">
        <v>2060</v>
      </c>
      <c r="N35" s="90">
        <v>2110</v>
      </c>
      <c r="O35" s="90">
        <v>2800</v>
      </c>
    </row>
    <row r="36" spans="1:15" x14ac:dyDescent="0.2">
      <c r="A36" s="24" t="s">
        <v>41</v>
      </c>
      <c r="B36" s="24"/>
      <c r="C36" s="90">
        <f t="shared" si="4"/>
        <v>2800</v>
      </c>
      <c r="D36" s="90">
        <v>20800</v>
      </c>
      <c r="E36" s="90">
        <v>28830</v>
      </c>
      <c r="F36" s="90">
        <v>32630</v>
      </c>
      <c r="G36" s="90">
        <v>33100</v>
      </c>
      <c r="H36" s="90">
        <v>28370</v>
      </c>
      <c r="I36" s="90">
        <v>22400</v>
      </c>
      <c r="J36" s="90">
        <v>16950</v>
      </c>
      <c r="K36" s="90">
        <v>9150</v>
      </c>
      <c r="L36" s="90">
        <v>6150</v>
      </c>
      <c r="M36" s="90">
        <v>4500</v>
      </c>
      <c r="N36" s="90">
        <v>3840</v>
      </c>
      <c r="O36" s="90">
        <v>4900</v>
      </c>
    </row>
    <row r="37" spans="1:15" x14ac:dyDescent="0.2">
      <c r="A37" s="24" t="s">
        <v>42</v>
      </c>
      <c r="B37" s="24"/>
      <c r="C37" s="90">
        <f t="shared" si="4"/>
        <v>4900</v>
      </c>
      <c r="D37" s="90">
        <v>8000</v>
      </c>
      <c r="E37" s="90">
        <v>14130</v>
      </c>
      <c r="F37" s="90">
        <v>15810</v>
      </c>
      <c r="G37" s="90">
        <v>15900</v>
      </c>
      <c r="H37" s="90">
        <v>14060</v>
      </c>
      <c r="I37" s="90">
        <v>11030</v>
      </c>
      <c r="J37" s="90">
        <v>8200</v>
      </c>
      <c r="K37" s="90">
        <v>5340</v>
      </c>
      <c r="L37" s="90">
        <v>3490</v>
      </c>
      <c r="M37" s="90">
        <v>2890</v>
      </c>
      <c r="N37" s="90">
        <v>3430</v>
      </c>
      <c r="O37" s="90">
        <v>4985</v>
      </c>
    </row>
    <row r="38" spans="1:15" x14ac:dyDescent="0.2">
      <c r="A38" s="24" t="s">
        <v>43</v>
      </c>
      <c r="B38" s="24"/>
      <c r="C38" s="90">
        <f t="shared" si="4"/>
        <v>4985</v>
      </c>
      <c r="D38" s="90">
        <v>13360</v>
      </c>
      <c r="E38" s="90">
        <v>17655</v>
      </c>
      <c r="F38" s="90">
        <v>23290</v>
      </c>
      <c r="G38" s="90">
        <v>28480</v>
      </c>
      <c r="H38" s="90">
        <v>26790</v>
      </c>
      <c r="I38" s="90">
        <v>22810</v>
      </c>
      <c r="J38" s="90">
        <v>17010</v>
      </c>
      <c r="K38" s="90">
        <v>12205</v>
      </c>
      <c r="L38" s="90">
        <v>8220</v>
      </c>
      <c r="M38" s="90">
        <v>7000</v>
      </c>
      <c r="N38" s="90">
        <v>6245</v>
      </c>
      <c r="O38" s="90">
        <v>12005</v>
      </c>
    </row>
    <row r="39" spans="1:15" x14ac:dyDescent="0.2">
      <c r="A39" s="24" t="s">
        <v>44</v>
      </c>
      <c r="C39" s="90">
        <f t="shared" si="4"/>
        <v>12005</v>
      </c>
      <c r="D39" s="90">
        <v>16975</v>
      </c>
      <c r="E39" s="90">
        <v>39310</v>
      </c>
      <c r="F39" s="90">
        <v>39630</v>
      </c>
      <c r="G39" s="90">
        <v>39630</v>
      </c>
      <c r="H39" s="90">
        <v>36800</v>
      </c>
      <c r="I39" s="90">
        <v>30360</v>
      </c>
      <c r="J39" s="90">
        <v>23490</v>
      </c>
      <c r="K39" s="90">
        <v>15975</v>
      </c>
      <c r="L39" s="90">
        <v>12880</v>
      </c>
      <c r="M39" s="90">
        <v>10860</v>
      </c>
      <c r="N39" s="90">
        <v>9930</v>
      </c>
      <c r="O39" s="90">
        <v>10060</v>
      </c>
    </row>
    <row r="40" spans="1:15" x14ac:dyDescent="0.2">
      <c r="A40" s="24" t="s">
        <v>45</v>
      </c>
      <c r="C40" s="90">
        <f t="shared" si="4"/>
        <v>10060</v>
      </c>
      <c r="D40" s="90">
        <v>33700</v>
      </c>
      <c r="E40" s="90">
        <v>39930</v>
      </c>
      <c r="F40" s="90">
        <v>40030</v>
      </c>
      <c r="G40" s="90">
        <v>37860</v>
      </c>
      <c r="H40" s="90">
        <v>32418</v>
      </c>
      <c r="I40" s="90">
        <v>23915</v>
      </c>
      <c r="J40" s="90">
        <v>17415</v>
      </c>
      <c r="K40" s="90">
        <v>12105</v>
      </c>
      <c r="L40" s="90">
        <v>8270</v>
      </c>
      <c r="M40" s="90">
        <v>6750</v>
      </c>
      <c r="N40" s="90">
        <v>6140</v>
      </c>
      <c r="O40" s="90">
        <v>6140</v>
      </c>
    </row>
    <row r="41" spans="1:15" x14ac:dyDescent="0.2">
      <c r="A41" s="24" t="s">
        <v>46</v>
      </c>
      <c r="C41" s="90">
        <f t="shared" si="4"/>
        <v>6140</v>
      </c>
      <c r="D41" s="90">
        <v>12010</v>
      </c>
      <c r="E41" s="90">
        <v>33060</v>
      </c>
      <c r="F41" s="90">
        <v>34520</v>
      </c>
      <c r="G41" s="90">
        <v>32160</v>
      </c>
      <c r="H41" s="90">
        <v>28935</v>
      </c>
      <c r="I41" s="90">
        <v>21755</v>
      </c>
      <c r="J41" s="90">
        <v>15720</v>
      </c>
      <c r="K41" s="90">
        <v>9600</v>
      </c>
      <c r="L41" s="90">
        <v>5880</v>
      </c>
      <c r="M41" s="90">
        <v>4750</v>
      </c>
      <c r="N41" s="90">
        <v>4800</v>
      </c>
      <c r="O41" s="90">
        <v>5900</v>
      </c>
    </row>
    <row r="42" spans="1:15" x14ac:dyDescent="0.2">
      <c r="A42" s="24" t="s">
        <v>47</v>
      </c>
      <c r="C42" s="90">
        <f t="shared" si="4"/>
        <v>5900</v>
      </c>
      <c r="D42" s="90">
        <v>11750</v>
      </c>
      <c r="E42" s="90">
        <v>20110</v>
      </c>
      <c r="F42" s="90">
        <v>23060</v>
      </c>
      <c r="G42" s="90">
        <v>24540</v>
      </c>
      <c r="H42" s="90">
        <v>20980</v>
      </c>
      <c r="I42" s="90">
        <v>15900</v>
      </c>
      <c r="J42" s="90">
        <v>11370</v>
      </c>
      <c r="K42" s="90">
        <v>6100</v>
      </c>
      <c r="L42" s="90">
        <v>2410</v>
      </c>
      <c r="M42" s="90">
        <v>2010</v>
      </c>
      <c r="N42" s="90">
        <v>2130</v>
      </c>
      <c r="O42" s="90">
        <v>3390</v>
      </c>
    </row>
    <row r="43" spans="1:15" x14ac:dyDescent="0.2">
      <c r="A43" s="24" t="s">
        <v>48</v>
      </c>
      <c r="C43" s="90">
        <f t="shared" si="4"/>
        <v>3390</v>
      </c>
      <c r="D43" s="90">
        <v>5580</v>
      </c>
      <c r="E43" s="90">
        <v>19832</v>
      </c>
      <c r="F43" s="90">
        <v>26740</v>
      </c>
      <c r="G43" s="90">
        <v>26808</v>
      </c>
      <c r="H43" s="90">
        <v>24313</v>
      </c>
      <c r="I43" s="90">
        <v>17856</v>
      </c>
      <c r="J43" s="90">
        <v>11884</v>
      </c>
      <c r="K43" s="90">
        <v>7013</v>
      </c>
      <c r="L43" s="90">
        <v>3605</v>
      </c>
      <c r="M43" s="90">
        <v>1615</v>
      </c>
      <c r="N43" s="90">
        <v>1775</v>
      </c>
      <c r="O43" s="90">
        <v>3000</v>
      </c>
    </row>
    <row r="44" spans="1:15" x14ac:dyDescent="0.2">
      <c r="A44" s="24" t="s">
        <v>49</v>
      </c>
      <c r="C44" s="90">
        <f t="shared" si="4"/>
        <v>3000</v>
      </c>
      <c r="D44" s="90">
        <v>8370</v>
      </c>
      <c r="E44" s="90">
        <v>16740</v>
      </c>
      <c r="F44" s="90">
        <v>19105</v>
      </c>
      <c r="G44" s="90">
        <v>18775</v>
      </c>
      <c r="H44" s="90">
        <v>16244</v>
      </c>
      <c r="I44" s="90">
        <v>12835</v>
      </c>
      <c r="J44" s="90">
        <v>9142</v>
      </c>
      <c r="K44" s="90">
        <v>5061</v>
      </c>
      <c r="L44" s="90">
        <v>3620</v>
      </c>
      <c r="M44" s="90">
        <v>2778</v>
      </c>
      <c r="N44" s="90">
        <v>2876</v>
      </c>
      <c r="O44" s="90">
        <v>3691</v>
      </c>
    </row>
    <row r="45" spans="1:15" x14ac:dyDescent="0.2">
      <c r="A45" s="24" t="s">
        <v>50</v>
      </c>
      <c r="C45" s="90">
        <f t="shared" si="4"/>
        <v>3691</v>
      </c>
      <c r="D45" s="90">
        <v>4067</v>
      </c>
      <c r="E45" s="90">
        <v>19900</v>
      </c>
      <c r="F45" s="90">
        <v>29275</v>
      </c>
      <c r="G45" s="90">
        <v>29620</v>
      </c>
      <c r="H45" s="90">
        <v>27374</v>
      </c>
      <c r="I45" s="90">
        <v>21125</v>
      </c>
      <c r="J45" s="90">
        <v>13820</v>
      </c>
      <c r="K45" s="90">
        <v>8819</v>
      </c>
      <c r="L45" s="90">
        <v>5684</v>
      </c>
      <c r="M45" s="90">
        <v>4164</v>
      </c>
      <c r="N45" s="90">
        <v>4164</v>
      </c>
      <c r="O45" s="90">
        <v>8896</v>
      </c>
    </row>
    <row r="46" spans="1:15" x14ac:dyDescent="0.2">
      <c r="A46" s="24" t="s">
        <v>51</v>
      </c>
      <c r="C46" s="90">
        <f t="shared" si="4"/>
        <v>8896</v>
      </c>
      <c r="D46" s="90">
        <v>20346</v>
      </c>
      <c r="E46" s="90">
        <v>24620</v>
      </c>
      <c r="F46" s="90">
        <v>25163</v>
      </c>
      <c r="G46" s="90">
        <v>22968</v>
      </c>
      <c r="H46" s="90">
        <v>24182</v>
      </c>
      <c r="I46" s="90">
        <v>17504</v>
      </c>
      <c r="J46" s="90">
        <v>12208</v>
      </c>
      <c r="K46" s="90">
        <v>5100</v>
      </c>
      <c r="L46" s="90">
        <v>3945</v>
      </c>
      <c r="M46" s="90">
        <v>2770</v>
      </c>
      <c r="N46" s="90">
        <v>2655</v>
      </c>
      <c r="O46" s="90">
        <f>C21</f>
        <v>2914</v>
      </c>
    </row>
    <row r="47" spans="1:15" x14ac:dyDescent="0.2">
      <c r="A47" s="24" t="s">
        <v>61</v>
      </c>
      <c r="C47" s="90">
        <f t="shared" si="4"/>
        <v>2914</v>
      </c>
      <c r="D47" s="98">
        <f t="shared" ref="D47:O47" si="5">+D21</f>
        <v>4810</v>
      </c>
      <c r="E47" s="98">
        <f t="shared" si="5"/>
        <v>15515</v>
      </c>
      <c r="F47" s="98">
        <f t="shared" si="5"/>
        <v>33070</v>
      </c>
      <c r="G47" s="98">
        <f t="shared" si="5"/>
        <v>33920</v>
      </c>
      <c r="H47" s="98">
        <f t="shared" si="5"/>
        <v>30425</v>
      </c>
      <c r="I47" s="98">
        <f t="shared" si="5"/>
        <v>20965</v>
      </c>
      <c r="J47" s="98">
        <f t="shared" si="5"/>
        <v>19539</v>
      </c>
      <c r="K47" s="98">
        <f t="shared" si="5"/>
        <v>13267</v>
      </c>
      <c r="L47" s="98">
        <f t="shared" si="5"/>
        <v>7114</v>
      </c>
      <c r="M47" s="98">
        <f t="shared" si="5"/>
        <v>5762</v>
      </c>
      <c r="N47" s="98">
        <f t="shared" si="5"/>
        <v>0</v>
      </c>
      <c r="O47" s="98">
        <f t="shared" si="5"/>
        <v>6100</v>
      </c>
    </row>
  </sheetData>
  <phoneticPr fontId="0" type="noConversion"/>
  <printOptions gridLines="1"/>
  <pageMargins left="0.43307086614173229" right="0.19685039370078741" top="0.82677165354330717" bottom="0.11811023622047245" header="0.47244094488188981" footer="0.51181102362204722"/>
  <pageSetup paperSize="9" scale="75" orientation="landscape" r:id="rId1"/>
  <headerFooter alignWithMargins="0">
    <oddHeader>&amp;A&amp;Rעמוד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0" sqref="C30"/>
    </sheetView>
  </sheetViews>
  <sheetFormatPr defaultRowHeight="12.75" x14ac:dyDescent="0.2"/>
  <cols>
    <col min="1" max="1" width="10" customWidth="1"/>
  </cols>
  <sheetData>
    <row r="1" spans="1:18" x14ac:dyDescent="0.2">
      <c r="A1" s="1"/>
      <c r="B1" s="2" t="s">
        <v>0</v>
      </c>
      <c r="C1" s="3">
        <v>40148</v>
      </c>
      <c r="D1" s="4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8" x14ac:dyDescent="0.2">
      <c r="A2" s="1"/>
      <c r="B2" s="1"/>
      <c r="C2" s="1"/>
      <c r="D2" s="1"/>
      <c r="E2" s="1"/>
      <c r="F2" s="6"/>
      <c r="G2" s="1"/>
      <c r="H2" s="7"/>
      <c r="I2" s="1"/>
      <c r="J2" s="1"/>
      <c r="K2" s="1"/>
      <c r="L2" s="1"/>
      <c r="M2" s="1"/>
      <c r="N2" s="1"/>
      <c r="O2" s="1"/>
    </row>
    <row r="3" spans="1:18" x14ac:dyDescent="0.2">
      <c r="A3" s="8" t="s">
        <v>13</v>
      </c>
      <c r="B3" s="9">
        <v>5000</v>
      </c>
      <c r="C3" s="9">
        <v>0</v>
      </c>
      <c r="D3" s="9">
        <v>700</v>
      </c>
      <c r="E3" s="9">
        <v>800</v>
      </c>
      <c r="F3" s="9">
        <v>800</v>
      </c>
      <c r="G3" s="9">
        <v>650</v>
      </c>
      <c r="H3" s="9">
        <v>300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Q3" s="10"/>
      <c r="R3" s="10"/>
    </row>
    <row r="4" spans="1:18" x14ac:dyDescent="0.2">
      <c r="A4" s="8" t="s">
        <v>14</v>
      </c>
      <c r="B4" s="9">
        <v>6500</v>
      </c>
      <c r="C4" s="9">
        <v>1600</v>
      </c>
      <c r="D4" s="9">
        <v>3400</v>
      </c>
      <c r="E4" s="9">
        <v>4200</v>
      </c>
      <c r="F4" s="9">
        <v>5000</v>
      </c>
      <c r="G4" s="9">
        <v>4800</v>
      </c>
      <c r="H4" s="9">
        <v>4400</v>
      </c>
      <c r="I4" s="9">
        <v>2700</v>
      </c>
      <c r="J4" s="9">
        <v>1800</v>
      </c>
      <c r="K4" s="9">
        <v>1100</v>
      </c>
      <c r="L4" s="9">
        <v>850</v>
      </c>
      <c r="M4" s="9">
        <v>800</v>
      </c>
      <c r="N4" s="9">
        <v>750</v>
      </c>
      <c r="O4" s="9">
        <v>600</v>
      </c>
    </row>
    <row r="5" spans="1:18" x14ac:dyDescent="0.2">
      <c r="A5" s="8" t="s">
        <v>15</v>
      </c>
      <c r="B5" s="9">
        <v>5000</v>
      </c>
      <c r="C5" s="9">
        <v>1500</v>
      </c>
      <c r="D5" s="9">
        <v>2800</v>
      </c>
      <c r="E5" s="9">
        <v>4200</v>
      </c>
      <c r="F5" s="9">
        <v>4200</v>
      </c>
      <c r="G5" s="9">
        <v>3600</v>
      </c>
      <c r="H5" s="9">
        <v>3100</v>
      </c>
      <c r="I5" s="9">
        <v>2500</v>
      </c>
      <c r="J5" s="9">
        <v>1700</v>
      </c>
      <c r="K5" s="9">
        <v>1100</v>
      </c>
      <c r="L5" s="9">
        <v>550</v>
      </c>
      <c r="M5" s="9">
        <v>300</v>
      </c>
      <c r="N5" s="9">
        <v>250</v>
      </c>
      <c r="O5" s="9">
        <v>300</v>
      </c>
    </row>
    <row r="6" spans="1:18" x14ac:dyDescent="0.2">
      <c r="A6" s="8" t="s">
        <v>16</v>
      </c>
      <c r="B6" s="9">
        <v>1600</v>
      </c>
      <c r="C6" s="9">
        <v>640</v>
      </c>
      <c r="D6" s="9">
        <v>1600</v>
      </c>
      <c r="E6" s="9">
        <v>1600</v>
      </c>
      <c r="F6" s="9">
        <v>1600</v>
      </c>
      <c r="G6" s="9">
        <v>900</v>
      </c>
      <c r="H6" s="9">
        <v>800</v>
      </c>
      <c r="I6" s="9">
        <v>850</v>
      </c>
      <c r="J6" s="9">
        <v>850</v>
      </c>
      <c r="K6" s="9">
        <v>650</v>
      </c>
      <c r="L6" s="9">
        <v>1000</v>
      </c>
      <c r="M6" s="9">
        <v>600</v>
      </c>
      <c r="N6" s="9">
        <v>450</v>
      </c>
      <c r="O6" s="9">
        <v>400</v>
      </c>
    </row>
    <row r="7" spans="1:18" x14ac:dyDescent="0.2">
      <c r="A7" s="8" t="s">
        <v>17</v>
      </c>
      <c r="B7" s="9">
        <v>3800</v>
      </c>
      <c r="C7" s="9">
        <v>1550</v>
      </c>
      <c r="D7" s="9">
        <v>2700</v>
      </c>
      <c r="E7" s="9">
        <v>2800</v>
      </c>
      <c r="F7" s="9">
        <v>3200</v>
      </c>
      <c r="G7" s="9">
        <v>3200</v>
      </c>
      <c r="H7" s="9">
        <v>2900</v>
      </c>
      <c r="I7" s="9">
        <v>2200</v>
      </c>
      <c r="J7" s="9">
        <v>1600</v>
      </c>
      <c r="K7" s="9">
        <v>1300</v>
      </c>
      <c r="L7" s="9">
        <v>350</v>
      </c>
      <c r="M7" s="9">
        <v>250</v>
      </c>
      <c r="N7" s="9">
        <v>250</v>
      </c>
      <c r="O7" s="9">
        <v>360</v>
      </c>
    </row>
    <row r="8" spans="1:18" x14ac:dyDescent="0.2">
      <c r="A8" s="8" t="s">
        <v>18</v>
      </c>
      <c r="B8" s="9">
        <v>300</v>
      </c>
      <c r="C8" s="9">
        <v>50</v>
      </c>
      <c r="D8" s="9">
        <v>200</v>
      </c>
      <c r="E8" s="9">
        <v>250</v>
      </c>
      <c r="F8" s="9">
        <v>250</v>
      </c>
      <c r="G8" s="9">
        <v>250</v>
      </c>
      <c r="H8" s="11">
        <v>150</v>
      </c>
      <c r="I8" s="9">
        <v>100</v>
      </c>
      <c r="J8" s="9">
        <v>50</v>
      </c>
      <c r="K8" s="9">
        <v>50</v>
      </c>
      <c r="L8" s="9">
        <v>50</v>
      </c>
      <c r="M8" s="9">
        <v>50</v>
      </c>
      <c r="N8" s="9">
        <v>50</v>
      </c>
      <c r="O8" s="9">
        <v>50</v>
      </c>
    </row>
    <row r="9" spans="1:18" x14ac:dyDescent="0.2">
      <c r="A9" s="8" t="s">
        <v>19</v>
      </c>
      <c r="B9" s="9">
        <v>840</v>
      </c>
      <c r="C9" s="9">
        <v>210</v>
      </c>
      <c r="D9" s="9">
        <v>522</v>
      </c>
      <c r="E9" s="9">
        <v>640</v>
      </c>
      <c r="F9" s="9">
        <v>735</v>
      </c>
      <c r="G9" s="9">
        <v>671</v>
      </c>
      <c r="H9" s="9">
        <v>565</v>
      </c>
      <c r="I9" s="9">
        <v>450</v>
      </c>
      <c r="J9" s="9">
        <v>220</v>
      </c>
      <c r="K9" s="9"/>
      <c r="L9" s="9">
        <v>0</v>
      </c>
      <c r="M9" s="9">
        <v>0</v>
      </c>
      <c r="N9" s="9">
        <v>0</v>
      </c>
      <c r="O9" s="9">
        <v>0</v>
      </c>
    </row>
    <row r="10" spans="1:18" x14ac:dyDescent="0.2">
      <c r="A10" s="8" t="s">
        <v>20</v>
      </c>
      <c r="B10" s="9">
        <v>300</v>
      </c>
      <c r="C10" s="9">
        <v>0</v>
      </c>
      <c r="D10" s="9">
        <v>300</v>
      </c>
      <c r="E10" s="9">
        <v>300</v>
      </c>
      <c r="F10" s="9">
        <v>300</v>
      </c>
      <c r="G10" s="9">
        <v>300</v>
      </c>
      <c r="H10" s="9">
        <v>200</v>
      </c>
      <c r="I10" s="9">
        <v>250</v>
      </c>
      <c r="J10" s="9">
        <v>100</v>
      </c>
      <c r="K10" s="9">
        <v>50</v>
      </c>
      <c r="L10" s="9">
        <v>50</v>
      </c>
      <c r="M10" s="9">
        <v>0</v>
      </c>
      <c r="N10" s="9">
        <v>0</v>
      </c>
      <c r="O10" s="9"/>
    </row>
    <row r="11" spans="1:18" x14ac:dyDescent="0.2">
      <c r="A11" s="8" t="s">
        <v>21</v>
      </c>
      <c r="B11" s="9">
        <v>1200</v>
      </c>
      <c r="C11" s="9">
        <v>450</v>
      </c>
      <c r="D11" s="12">
        <v>1000</v>
      </c>
      <c r="E11" s="12">
        <v>1200</v>
      </c>
      <c r="F11" s="12">
        <v>1200</v>
      </c>
      <c r="G11" s="12">
        <v>1000</v>
      </c>
      <c r="H11" s="9">
        <v>900</v>
      </c>
      <c r="I11" s="9">
        <v>680</v>
      </c>
      <c r="J11" s="9">
        <v>600</v>
      </c>
      <c r="K11" s="9">
        <v>350</v>
      </c>
      <c r="L11" s="9">
        <v>160</v>
      </c>
      <c r="M11" s="9">
        <v>100</v>
      </c>
      <c r="N11" s="25">
        <v>50</v>
      </c>
      <c r="O11" s="25">
        <v>50</v>
      </c>
    </row>
    <row r="12" spans="1:18" x14ac:dyDescent="0.2">
      <c r="A12" s="8" t="s">
        <v>22</v>
      </c>
      <c r="B12" s="9">
        <v>4300</v>
      </c>
      <c r="C12" s="9">
        <v>1212</v>
      </c>
      <c r="D12" s="9">
        <v>3332</v>
      </c>
      <c r="E12" s="9">
        <v>4100</v>
      </c>
      <c r="F12" s="9">
        <v>4248</v>
      </c>
      <c r="G12" s="9">
        <v>3412</v>
      </c>
      <c r="H12" s="9">
        <v>2585</v>
      </c>
      <c r="I12" s="9">
        <v>1900</v>
      </c>
      <c r="J12" s="9">
        <v>1325</v>
      </c>
      <c r="K12" s="9"/>
      <c r="L12" s="9">
        <v>283</v>
      </c>
      <c r="M12" s="9">
        <v>245</v>
      </c>
      <c r="N12" s="9">
        <v>220</v>
      </c>
      <c r="O12" s="9">
        <v>235</v>
      </c>
    </row>
    <row r="13" spans="1:18" x14ac:dyDescent="0.2">
      <c r="A13" s="8" t="s">
        <v>23</v>
      </c>
      <c r="B13" s="9">
        <v>6500</v>
      </c>
      <c r="C13" s="9"/>
      <c r="D13" s="9"/>
      <c r="E13" s="9"/>
      <c r="F13" s="9"/>
      <c r="G13" s="9"/>
      <c r="H13" s="9">
        <v>4380</v>
      </c>
      <c r="I13" s="9">
        <v>3000</v>
      </c>
      <c r="J13" s="9">
        <v>1900</v>
      </c>
      <c r="K13" s="9">
        <v>500</v>
      </c>
      <c r="L13" s="9">
        <v>0</v>
      </c>
      <c r="M13" s="9">
        <v>0</v>
      </c>
      <c r="N13" s="9">
        <v>0</v>
      </c>
      <c r="O13" s="9"/>
    </row>
    <row r="14" spans="1:18" x14ac:dyDescent="0.2">
      <c r="A14" s="8" t="s">
        <v>24</v>
      </c>
      <c r="B14" s="9">
        <v>360</v>
      </c>
      <c r="C14" s="9">
        <v>209</v>
      </c>
      <c r="D14" s="9">
        <v>291</v>
      </c>
      <c r="E14" s="9">
        <v>378</v>
      </c>
      <c r="F14" s="9"/>
      <c r="G14" s="9">
        <v>377</v>
      </c>
      <c r="H14" s="9">
        <v>277</v>
      </c>
      <c r="I14" s="9">
        <v>223</v>
      </c>
      <c r="J14" s="9">
        <v>196</v>
      </c>
      <c r="K14" s="9"/>
      <c r="L14" s="9">
        <v>32</v>
      </c>
      <c r="M14" s="9">
        <v>95</v>
      </c>
      <c r="N14" s="9">
        <v>115</v>
      </c>
      <c r="O14" s="9">
        <v>197</v>
      </c>
    </row>
    <row r="15" spans="1:18" x14ac:dyDescent="0.2">
      <c r="A15" s="8" t="s">
        <v>25</v>
      </c>
      <c r="B15" s="9">
        <v>450</v>
      </c>
      <c r="C15" s="9">
        <v>333</v>
      </c>
      <c r="D15" s="9">
        <v>407</v>
      </c>
      <c r="E15" s="9">
        <v>430</v>
      </c>
      <c r="F15" s="9"/>
      <c r="G15" s="9">
        <v>453</v>
      </c>
      <c r="H15" s="9">
        <v>434</v>
      </c>
      <c r="I15" s="9">
        <v>370</v>
      </c>
      <c r="J15" s="9">
        <v>234</v>
      </c>
      <c r="K15" s="9"/>
      <c r="L15" s="9">
        <v>85</v>
      </c>
      <c r="M15" s="9">
        <v>70</v>
      </c>
      <c r="N15" s="9">
        <v>110</v>
      </c>
      <c r="O15" s="9">
        <v>290</v>
      </c>
    </row>
    <row r="16" spans="1:18" x14ac:dyDescent="0.2">
      <c r="A16" s="8" t="s">
        <v>26</v>
      </c>
      <c r="B16" s="9">
        <v>360</v>
      </c>
      <c r="C16" s="9">
        <v>222</v>
      </c>
      <c r="D16" s="9">
        <v>319</v>
      </c>
      <c r="E16" s="9">
        <v>346</v>
      </c>
      <c r="F16" s="9"/>
      <c r="G16" s="9">
        <v>315</v>
      </c>
      <c r="H16" s="9">
        <v>245</v>
      </c>
      <c r="I16" s="9">
        <v>201</v>
      </c>
      <c r="J16" s="9">
        <v>194</v>
      </c>
      <c r="K16" s="9"/>
      <c r="L16" s="9">
        <v>180</v>
      </c>
      <c r="M16" s="9">
        <v>140</v>
      </c>
      <c r="N16" s="9">
        <v>350</v>
      </c>
      <c r="O16" s="9">
        <v>76</v>
      </c>
    </row>
    <row r="17" spans="1:15" x14ac:dyDescent="0.2">
      <c r="A17" s="8" t="s">
        <v>27</v>
      </c>
      <c r="B17" s="9">
        <v>600</v>
      </c>
      <c r="C17" s="9">
        <v>400</v>
      </c>
      <c r="D17" s="9">
        <v>450</v>
      </c>
      <c r="E17" s="9">
        <v>520</v>
      </c>
      <c r="F17" s="9">
        <v>580</v>
      </c>
      <c r="G17" s="9"/>
      <c r="H17" s="9"/>
      <c r="I17" s="9"/>
      <c r="J17" s="9"/>
      <c r="K17" s="9"/>
      <c r="L17" s="9">
        <v>0</v>
      </c>
      <c r="M17" s="9"/>
      <c r="N17" s="9"/>
      <c r="O17" s="9"/>
    </row>
    <row r="18" spans="1:15" x14ac:dyDescent="0.2">
      <c r="A18" s="8" t="s">
        <v>28</v>
      </c>
      <c r="B18" s="9">
        <v>2500</v>
      </c>
      <c r="C18" s="9">
        <v>520</v>
      </c>
      <c r="D18" s="9">
        <v>1295</v>
      </c>
      <c r="E18" s="9">
        <v>1687</v>
      </c>
      <c r="F18" s="9">
        <v>1800</v>
      </c>
      <c r="G18" s="9">
        <v>1910</v>
      </c>
      <c r="H18" s="9">
        <v>1887</v>
      </c>
      <c r="I18" s="9">
        <v>1500</v>
      </c>
      <c r="J18" s="9">
        <v>1153</v>
      </c>
      <c r="K18" s="9"/>
      <c r="L18" s="9">
        <v>230</v>
      </c>
      <c r="M18" s="9">
        <v>120</v>
      </c>
      <c r="N18" s="9">
        <v>60</v>
      </c>
      <c r="O18" s="9">
        <v>369</v>
      </c>
    </row>
    <row r="19" spans="1:15" x14ac:dyDescent="0.2">
      <c r="A19" s="8" t="s">
        <v>29</v>
      </c>
      <c r="B19" s="9">
        <v>600</v>
      </c>
      <c r="C19" s="9">
        <v>156</v>
      </c>
      <c r="D19" s="9">
        <v>380</v>
      </c>
      <c r="E19" s="9">
        <v>519</v>
      </c>
      <c r="F19" s="9">
        <v>600</v>
      </c>
      <c r="G19" s="9">
        <v>530</v>
      </c>
      <c r="H19" s="9">
        <v>479</v>
      </c>
      <c r="I19" s="9">
        <v>380</v>
      </c>
      <c r="J19" s="9">
        <v>286</v>
      </c>
      <c r="K19" s="9"/>
      <c r="L19" s="9">
        <v>125</v>
      </c>
      <c r="M19" s="9"/>
      <c r="N19" s="9"/>
      <c r="O19" s="9"/>
    </row>
    <row r="20" spans="1:15" x14ac:dyDescent="0.2">
      <c r="A20" s="13" t="s">
        <v>30</v>
      </c>
      <c r="B20" s="9">
        <v>650</v>
      </c>
      <c r="C20" s="9">
        <v>0</v>
      </c>
      <c r="D20" s="9">
        <v>650</v>
      </c>
      <c r="E20" s="9">
        <v>650</v>
      </c>
      <c r="F20" s="9">
        <v>650</v>
      </c>
      <c r="G20" s="9">
        <v>600</v>
      </c>
      <c r="H20" s="9">
        <v>580</v>
      </c>
      <c r="I20" s="9">
        <v>200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/>
    </row>
    <row r="21" spans="1:15" x14ac:dyDescent="0.2">
      <c r="A21" s="1"/>
      <c r="B21" s="15">
        <f t="shared" ref="B21:O21" si="0">SUM(B3:B20)</f>
        <v>40860</v>
      </c>
      <c r="C21" s="15">
        <f t="shared" si="0"/>
        <v>9052</v>
      </c>
      <c r="D21" s="15">
        <f t="shared" si="0"/>
        <v>20346</v>
      </c>
      <c r="E21" s="15">
        <f t="shared" si="0"/>
        <v>24620</v>
      </c>
      <c r="F21" s="15">
        <f t="shared" si="0"/>
        <v>25163</v>
      </c>
      <c r="G21" s="15">
        <f t="shared" si="0"/>
        <v>22968</v>
      </c>
      <c r="H21" s="15">
        <f t="shared" si="0"/>
        <v>24182</v>
      </c>
      <c r="I21" s="15">
        <f t="shared" si="0"/>
        <v>17504</v>
      </c>
      <c r="J21" s="15">
        <f t="shared" si="0"/>
        <v>12208</v>
      </c>
      <c r="K21" s="15">
        <f t="shared" si="0"/>
        <v>5100</v>
      </c>
      <c r="L21" s="15">
        <f t="shared" si="0"/>
        <v>3945</v>
      </c>
      <c r="M21" s="15">
        <f t="shared" si="0"/>
        <v>2770</v>
      </c>
      <c r="N21" s="15">
        <f t="shared" si="0"/>
        <v>2655</v>
      </c>
      <c r="O21" s="15">
        <f t="shared" si="0"/>
        <v>2927</v>
      </c>
    </row>
    <row r="22" spans="1:15" x14ac:dyDescent="0.2">
      <c r="A22" s="16" t="s">
        <v>31</v>
      </c>
      <c r="B22" s="17"/>
      <c r="C22" s="18">
        <f t="shared" ref="C22:O22" si="1">+C21/$B21</f>
        <v>0.22153695545766031</v>
      </c>
      <c r="D22" s="18">
        <f t="shared" si="1"/>
        <v>0.49794419970631426</v>
      </c>
      <c r="E22" s="18">
        <f t="shared" si="1"/>
        <v>0.60254527655408707</v>
      </c>
      <c r="F22" s="18">
        <f t="shared" si="1"/>
        <v>0.61583455702398437</v>
      </c>
      <c r="G22" s="18">
        <f t="shared" si="1"/>
        <v>0.56211453744493389</v>
      </c>
      <c r="H22" s="18">
        <f t="shared" si="1"/>
        <v>0.59182574645129715</v>
      </c>
      <c r="I22" s="18">
        <f t="shared" si="1"/>
        <v>0.42838962310327949</v>
      </c>
      <c r="J22" s="18">
        <f t="shared" si="1"/>
        <v>0.29877630934899657</v>
      </c>
      <c r="K22" s="18">
        <f t="shared" si="1"/>
        <v>0.12481644640234948</v>
      </c>
      <c r="L22" s="18">
        <f t="shared" si="1"/>
        <v>9.6549192364170339E-2</v>
      </c>
      <c r="M22" s="18">
        <f t="shared" si="1"/>
        <v>6.7792462065589823E-2</v>
      </c>
      <c r="N22" s="18">
        <f t="shared" si="1"/>
        <v>6.4977973568281944E-2</v>
      </c>
      <c r="O22" s="18">
        <f t="shared" si="1"/>
        <v>7.1634850709740572E-2</v>
      </c>
    </row>
    <row r="23" spans="1:15" x14ac:dyDescent="0.2">
      <c r="A23" s="1" t="s">
        <v>32</v>
      </c>
      <c r="B23" s="17">
        <f>+B3+B4+B5+B6+B7+B8+B9+B10+B11+B12+B13+B16+B18+B20</f>
        <v>38850</v>
      </c>
      <c r="C23" s="19">
        <f t="shared" ref="C23:K23" si="2">+(C3+C4+C5+C6+C7+C8+C9+C10+C11+C12+C13+C16+C18+C20)/$B23</f>
        <v>0.20473616473616474</v>
      </c>
      <c r="D23" s="19">
        <f t="shared" si="2"/>
        <v>0.48437580437580435</v>
      </c>
      <c r="E23" s="19">
        <f t="shared" si="2"/>
        <v>0.58617760617760617</v>
      </c>
      <c r="F23" s="19">
        <f t="shared" si="2"/>
        <v>0.61732303732303728</v>
      </c>
      <c r="G23" s="19">
        <f t="shared" si="2"/>
        <v>0.55619047619047624</v>
      </c>
      <c r="H23" s="19">
        <f t="shared" si="2"/>
        <v>0.59181467181467184</v>
      </c>
      <c r="I23" s="19">
        <f t="shared" si="2"/>
        <v>0.42550836550836552</v>
      </c>
      <c r="J23" s="19">
        <f t="shared" si="2"/>
        <v>0.2958043758043758</v>
      </c>
      <c r="K23" s="19">
        <f t="shared" si="2"/>
        <v>0.13127413127413126</v>
      </c>
      <c r="L23" s="19" t="e">
        <f>+(L3+L4+L5+L6+L7+L8+L9+L10+#REF!+L12+L13+L16+L18+L20)/$B23</f>
        <v>#REF!</v>
      </c>
      <c r="M23" s="19">
        <f>+(M3+M4+M5+M6+M7+M8+M9+M10+L11+M12+M13+M16+M18+M20)/$B23</f>
        <v>6.8597168597168592E-2</v>
      </c>
      <c r="N23" s="19">
        <f>+(N3+N4+N5+N6+N7+N8+N9+N10+M11+N12+N13+N16+N18+N20)/$B23</f>
        <v>6.3835263835263834E-2</v>
      </c>
      <c r="O23" s="19">
        <f>+(C3+C4+C5+C6+C7+C8+C9+C10+C11+C12+C13+C16+C18+C20)/$B23</f>
        <v>0.20473616473616474</v>
      </c>
    </row>
    <row r="24" spans="1:15" hidden="1" x14ac:dyDescent="0.2">
      <c r="A24" s="20"/>
      <c r="B24" s="1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idden="1" x14ac:dyDescent="0.2">
      <c r="A25" s="20"/>
      <c r="B25" s="1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20" t="s">
        <v>33</v>
      </c>
      <c r="B26" s="17">
        <f>+B14+B15+B17+B19</f>
        <v>2010</v>
      </c>
      <c r="C26" s="21">
        <f t="shared" ref="C26:N26" si="3">+(C14+C15+C17+C19)/$B26</f>
        <v>0.54626865671641789</v>
      </c>
      <c r="D26" s="21">
        <f t="shared" si="3"/>
        <v>0.76019900497512438</v>
      </c>
      <c r="E26" s="21">
        <f t="shared" si="3"/>
        <v>0.91890547263681588</v>
      </c>
      <c r="F26" s="21">
        <f t="shared" si="3"/>
        <v>0.58706467661691542</v>
      </c>
      <c r="G26" s="21">
        <f t="shared" si="3"/>
        <v>0.6766169154228856</v>
      </c>
      <c r="H26" s="21">
        <f t="shared" si="3"/>
        <v>0.59203980099502485</v>
      </c>
      <c r="I26" s="21">
        <f t="shared" si="3"/>
        <v>0.48407960199004973</v>
      </c>
      <c r="J26" s="21">
        <f t="shared" si="3"/>
        <v>0.35621890547263679</v>
      </c>
      <c r="K26" s="21">
        <f t="shared" si="3"/>
        <v>0</v>
      </c>
      <c r="L26" s="21">
        <f t="shared" si="3"/>
        <v>0.12039800995024875</v>
      </c>
      <c r="M26" s="21">
        <f t="shared" si="3"/>
        <v>8.2089552238805971E-2</v>
      </c>
      <c r="N26" s="21">
        <f t="shared" si="3"/>
        <v>0.11194029850746269</v>
      </c>
      <c r="O26" s="21">
        <f>+(C14+C15+C17+C19)/$B26</f>
        <v>0.54626865671641789</v>
      </c>
    </row>
    <row r="27" spans="1:15" hidden="1" x14ac:dyDescent="0.2">
      <c r="A27" s="2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">
      <c r="A28" s="1"/>
      <c r="B28" s="1"/>
      <c r="C28" s="5" t="s">
        <v>12</v>
      </c>
      <c r="D28" s="4" t="s">
        <v>1</v>
      </c>
      <c r="E28" s="5" t="s">
        <v>2</v>
      </c>
      <c r="F28" s="5" t="s">
        <v>3</v>
      </c>
      <c r="G28" s="5" t="s">
        <v>4</v>
      </c>
      <c r="H28" s="5" t="s">
        <v>5</v>
      </c>
      <c r="I28" s="5" t="s">
        <v>6</v>
      </c>
      <c r="J28" s="5" t="s">
        <v>7</v>
      </c>
      <c r="K28" s="5" t="s">
        <v>8</v>
      </c>
      <c r="L28" s="5" t="s">
        <v>9</v>
      </c>
      <c r="M28" s="5" t="s">
        <v>10</v>
      </c>
      <c r="N28" s="5" t="s">
        <v>11</v>
      </c>
      <c r="O28" s="5" t="s">
        <v>12</v>
      </c>
    </row>
    <row r="29" spans="1:15" x14ac:dyDescent="0.2">
      <c r="A29" s="20"/>
      <c r="B29" s="1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20" t="s">
        <v>34</v>
      </c>
      <c r="B30" s="1"/>
      <c r="C30" s="17"/>
      <c r="D30" s="15">
        <v>8210</v>
      </c>
      <c r="E30" s="15">
        <v>18060</v>
      </c>
      <c r="F30" s="15">
        <v>26030</v>
      </c>
      <c r="G30" s="15">
        <v>25580</v>
      </c>
      <c r="H30" s="15">
        <v>22950</v>
      </c>
      <c r="I30" s="15">
        <v>18390</v>
      </c>
      <c r="J30" s="15">
        <v>12780</v>
      </c>
      <c r="K30" s="15">
        <v>7120</v>
      </c>
      <c r="L30" s="15">
        <v>3680</v>
      </c>
      <c r="M30" s="15">
        <v>2210</v>
      </c>
      <c r="N30" s="15">
        <v>2750</v>
      </c>
      <c r="O30" s="15">
        <v>18470</v>
      </c>
    </row>
    <row r="31" spans="1:15" x14ac:dyDescent="0.2">
      <c r="A31" s="24" t="s">
        <v>35</v>
      </c>
      <c r="B31" s="1"/>
      <c r="C31" s="1"/>
      <c r="D31" s="17">
        <v>23400</v>
      </c>
      <c r="E31" s="17">
        <v>32400</v>
      </c>
      <c r="F31" s="17">
        <v>33200</v>
      </c>
      <c r="G31" s="17">
        <v>31500</v>
      </c>
      <c r="H31" s="17">
        <v>28000</v>
      </c>
      <c r="I31" s="17">
        <v>23200</v>
      </c>
      <c r="J31" s="17">
        <v>15800</v>
      </c>
      <c r="K31" s="17">
        <v>9600</v>
      </c>
      <c r="L31" s="17">
        <v>6800</v>
      </c>
      <c r="M31" s="17">
        <v>4200</v>
      </c>
      <c r="N31" s="17">
        <v>4100</v>
      </c>
      <c r="O31" s="17">
        <v>4200</v>
      </c>
    </row>
    <row r="32" spans="1:15" x14ac:dyDescent="0.2">
      <c r="A32" s="24" t="s">
        <v>36</v>
      </c>
      <c r="B32" s="1"/>
      <c r="C32" s="1"/>
      <c r="D32" s="17">
        <v>11800</v>
      </c>
      <c r="E32" s="17">
        <v>18200</v>
      </c>
      <c r="F32" s="17">
        <v>29600</v>
      </c>
      <c r="G32" s="17">
        <v>30100</v>
      </c>
      <c r="H32" s="17">
        <v>26600</v>
      </c>
      <c r="I32" s="17">
        <v>21400</v>
      </c>
      <c r="J32" s="17">
        <v>13800</v>
      </c>
      <c r="K32" s="17">
        <v>9100</v>
      </c>
      <c r="L32" s="17">
        <v>5600</v>
      </c>
      <c r="M32" s="17">
        <v>3700</v>
      </c>
      <c r="N32" s="17">
        <v>3100</v>
      </c>
      <c r="O32" s="17">
        <v>3000</v>
      </c>
    </row>
    <row r="33" spans="1:15" x14ac:dyDescent="0.2">
      <c r="A33" s="24" t="s">
        <v>37</v>
      </c>
      <c r="B33" s="1" t="s">
        <v>38</v>
      </c>
      <c r="C33" s="1"/>
      <c r="D33" s="15">
        <v>4450</v>
      </c>
      <c r="E33" s="15">
        <v>16490</v>
      </c>
      <c r="F33" s="15">
        <v>28220</v>
      </c>
      <c r="G33" s="15">
        <v>29830</v>
      </c>
      <c r="H33" s="15">
        <v>27430</v>
      </c>
      <c r="I33" s="15">
        <v>23440</v>
      </c>
      <c r="J33" s="15">
        <v>15730</v>
      </c>
      <c r="K33" s="15">
        <v>9980</v>
      </c>
      <c r="L33" s="15">
        <v>6950</v>
      </c>
      <c r="M33" s="15">
        <v>5280</v>
      </c>
      <c r="N33" s="15">
        <v>5360</v>
      </c>
      <c r="O33" s="15">
        <v>8360</v>
      </c>
    </row>
    <row r="34" spans="1:15" x14ac:dyDescent="0.2">
      <c r="A34" s="24" t="s">
        <v>39</v>
      </c>
      <c r="B34" s="1"/>
      <c r="C34" s="1"/>
      <c r="D34" s="17">
        <v>23140</v>
      </c>
      <c r="E34" s="17">
        <v>29010</v>
      </c>
      <c r="F34" s="17">
        <v>37570</v>
      </c>
      <c r="G34" s="17">
        <v>37270</v>
      </c>
      <c r="H34" s="17">
        <v>33300</v>
      </c>
      <c r="I34" s="17">
        <v>28330</v>
      </c>
      <c r="J34" s="17">
        <v>20880</v>
      </c>
      <c r="K34" s="17">
        <v>14675</v>
      </c>
      <c r="L34" s="17">
        <v>10810</v>
      </c>
      <c r="M34" s="17">
        <v>8905</v>
      </c>
      <c r="N34" s="17">
        <v>7940</v>
      </c>
      <c r="O34" s="17">
        <v>7515</v>
      </c>
    </row>
    <row r="35" spans="1:15" x14ac:dyDescent="0.2">
      <c r="A35" s="24" t="s">
        <v>40</v>
      </c>
      <c r="B35" s="1"/>
      <c r="C35" s="1"/>
      <c r="D35" s="17">
        <v>10040</v>
      </c>
      <c r="E35" s="17">
        <v>12950</v>
      </c>
      <c r="F35" s="17">
        <v>15345</v>
      </c>
      <c r="G35" s="17">
        <v>16060</v>
      </c>
      <c r="H35" s="17">
        <v>14515</v>
      </c>
      <c r="I35" s="17">
        <v>10135</v>
      </c>
      <c r="J35" s="17">
        <v>7225</v>
      </c>
      <c r="K35" s="17">
        <v>4710</v>
      </c>
      <c r="L35" s="17">
        <v>2895</v>
      </c>
      <c r="M35" s="17">
        <v>2060</v>
      </c>
      <c r="N35" s="17">
        <v>2110</v>
      </c>
      <c r="O35" s="17">
        <v>2800</v>
      </c>
    </row>
    <row r="36" spans="1:15" x14ac:dyDescent="0.2">
      <c r="A36" s="24" t="s">
        <v>41</v>
      </c>
      <c r="B36" s="1"/>
      <c r="C36" s="1"/>
      <c r="D36" s="17">
        <v>20800</v>
      </c>
      <c r="E36" s="17">
        <v>28830</v>
      </c>
      <c r="F36" s="17">
        <v>32630</v>
      </c>
      <c r="G36" s="17">
        <v>33100</v>
      </c>
      <c r="H36" s="17">
        <v>28370</v>
      </c>
      <c r="I36" s="17">
        <v>22400</v>
      </c>
      <c r="J36" s="17">
        <v>16950</v>
      </c>
      <c r="K36" s="17">
        <v>9150</v>
      </c>
      <c r="L36" s="17">
        <v>6150</v>
      </c>
      <c r="M36" s="17">
        <v>4500</v>
      </c>
      <c r="N36" s="17">
        <v>3840</v>
      </c>
      <c r="O36" s="17">
        <v>4900</v>
      </c>
    </row>
    <row r="37" spans="1:15" x14ac:dyDescent="0.2">
      <c r="A37" s="24" t="s">
        <v>42</v>
      </c>
      <c r="B37" s="1"/>
      <c r="C37" s="1"/>
      <c r="D37" s="17">
        <v>8000</v>
      </c>
      <c r="E37" s="17">
        <v>14130</v>
      </c>
      <c r="F37" s="17">
        <v>15810</v>
      </c>
      <c r="G37" s="17">
        <v>15900</v>
      </c>
      <c r="H37" s="17">
        <v>14060</v>
      </c>
      <c r="I37" s="17">
        <v>11030</v>
      </c>
      <c r="J37" s="17">
        <v>8200</v>
      </c>
      <c r="K37" s="17">
        <v>5340</v>
      </c>
      <c r="L37" s="17">
        <v>3490</v>
      </c>
      <c r="M37" s="17">
        <v>2890</v>
      </c>
      <c r="N37" s="17">
        <v>3430</v>
      </c>
      <c r="O37" s="17">
        <v>4985</v>
      </c>
    </row>
    <row r="38" spans="1:15" x14ac:dyDescent="0.2">
      <c r="A38" s="24" t="s">
        <v>43</v>
      </c>
      <c r="B38" s="1"/>
      <c r="C38" s="1"/>
      <c r="D38" s="17">
        <v>13360</v>
      </c>
      <c r="E38" s="17">
        <v>17655</v>
      </c>
      <c r="F38" s="17">
        <v>23290</v>
      </c>
      <c r="G38" s="17">
        <v>28480</v>
      </c>
      <c r="H38" s="17">
        <v>26790</v>
      </c>
      <c r="I38" s="17">
        <v>22810</v>
      </c>
      <c r="J38" s="17">
        <v>17010</v>
      </c>
      <c r="K38" s="17">
        <v>12205</v>
      </c>
      <c r="L38" s="17">
        <v>8220</v>
      </c>
      <c r="M38" s="17">
        <v>7000</v>
      </c>
      <c r="N38" s="17">
        <v>6245</v>
      </c>
      <c r="O38" s="17">
        <v>12005</v>
      </c>
    </row>
    <row r="39" spans="1:15" x14ac:dyDescent="0.2">
      <c r="A39" s="24" t="s">
        <v>44</v>
      </c>
      <c r="D39" s="17">
        <v>16975</v>
      </c>
      <c r="E39" s="17">
        <v>39310</v>
      </c>
      <c r="F39" s="17">
        <v>39630</v>
      </c>
      <c r="G39" s="17">
        <v>39630</v>
      </c>
      <c r="H39" s="17">
        <v>36800</v>
      </c>
      <c r="I39" s="17">
        <v>30360</v>
      </c>
      <c r="J39" s="17">
        <v>23490</v>
      </c>
      <c r="K39" s="17">
        <v>15975</v>
      </c>
      <c r="L39" s="17">
        <v>12880</v>
      </c>
      <c r="M39" s="17">
        <v>10860</v>
      </c>
      <c r="N39" s="17">
        <v>9930</v>
      </c>
      <c r="O39" s="17">
        <v>10060</v>
      </c>
    </row>
    <row r="40" spans="1:15" x14ac:dyDescent="0.2">
      <c r="A40" s="24" t="s">
        <v>45</v>
      </c>
      <c r="D40" s="17">
        <v>33700</v>
      </c>
      <c r="E40" s="17">
        <v>39930</v>
      </c>
      <c r="F40" s="17">
        <v>40030</v>
      </c>
      <c r="G40" s="17">
        <v>37860</v>
      </c>
      <c r="H40" s="17">
        <v>32418</v>
      </c>
      <c r="I40" s="17">
        <v>23915</v>
      </c>
      <c r="J40" s="17">
        <v>17415</v>
      </c>
      <c r="K40" s="17">
        <v>12105</v>
      </c>
      <c r="L40" s="17">
        <v>8270</v>
      </c>
      <c r="M40" s="17">
        <v>6750</v>
      </c>
      <c r="N40" s="17">
        <v>6140</v>
      </c>
      <c r="O40" s="17">
        <v>6140</v>
      </c>
    </row>
    <row r="41" spans="1:15" x14ac:dyDescent="0.2">
      <c r="A41" s="24" t="s">
        <v>46</v>
      </c>
      <c r="D41" s="17">
        <v>12010</v>
      </c>
      <c r="E41" s="17">
        <v>33060</v>
      </c>
      <c r="F41" s="17">
        <v>34520</v>
      </c>
      <c r="G41" s="17">
        <v>32160</v>
      </c>
      <c r="H41" s="17">
        <v>28935</v>
      </c>
      <c r="I41" s="17">
        <v>21755</v>
      </c>
      <c r="J41" s="17">
        <v>15720</v>
      </c>
      <c r="K41" s="17">
        <v>9600</v>
      </c>
      <c r="L41" s="17">
        <v>5880</v>
      </c>
      <c r="M41" s="17">
        <v>4750</v>
      </c>
      <c r="N41" s="17">
        <v>4800</v>
      </c>
      <c r="O41" s="17">
        <v>5900</v>
      </c>
    </row>
    <row r="42" spans="1:15" x14ac:dyDescent="0.2">
      <c r="A42" s="24" t="s">
        <v>47</v>
      </c>
      <c r="D42" s="17">
        <v>11750</v>
      </c>
      <c r="E42" s="17">
        <v>20110</v>
      </c>
      <c r="F42" s="17">
        <v>23060</v>
      </c>
      <c r="G42" s="17">
        <v>24540</v>
      </c>
      <c r="H42" s="17">
        <v>20980</v>
      </c>
      <c r="I42" s="17">
        <v>15900</v>
      </c>
      <c r="J42" s="17">
        <v>11370</v>
      </c>
      <c r="K42" s="17">
        <v>6100</v>
      </c>
      <c r="L42" s="17">
        <v>2410</v>
      </c>
      <c r="M42" s="17">
        <v>2010</v>
      </c>
      <c r="N42" s="17">
        <v>2130</v>
      </c>
      <c r="O42" s="17">
        <v>3390</v>
      </c>
    </row>
    <row r="43" spans="1:15" x14ac:dyDescent="0.2">
      <c r="A43" s="24" t="s">
        <v>48</v>
      </c>
      <c r="D43" s="17">
        <v>5580</v>
      </c>
      <c r="E43" s="17">
        <v>19832</v>
      </c>
      <c r="F43" s="17">
        <v>26740</v>
      </c>
      <c r="G43" s="17">
        <v>26808</v>
      </c>
      <c r="H43" s="17">
        <v>24313</v>
      </c>
      <c r="I43" s="17">
        <v>17856</v>
      </c>
      <c r="J43" s="17">
        <v>11884</v>
      </c>
      <c r="K43" s="17">
        <v>7013</v>
      </c>
      <c r="L43" s="17">
        <v>3605</v>
      </c>
      <c r="M43" s="17">
        <v>1615</v>
      </c>
      <c r="N43" s="17">
        <v>1775</v>
      </c>
      <c r="O43" s="17">
        <v>3000</v>
      </c>
    </row>
    <row r="44" spans="1:15" x14ac:dyDescent="0.2">
      <c r="A44" s="24" t="s">
        <v>49</v>
      </c>
      <c r="D44" s="17">
        <v>8370</v>
      </c>
      <c r="E44" s="17">
        <v>16740</v>
      </c>
      <c r="F44" s="17">
        <v>19105</v>
      </c>
      <c r="G44" s="17">
        <v>18775</v>
      </c>
      <c r="H44" s="17">
        <v>16244</v>
      </c>
      <c r="I44" s="17">
        <v>12835</v>
      </c>
      <c r="J44" s="17">
        <v>9142</v>
      </c>
      <c r="K44" s="17">
        <v>5061</v>
      </c>
      <c r="L44" s="17">
        <v>3620</v>
      </c>
      <c r="M44" s="17">
        <v>2778</v>
      </c>
      <c r="N44" s="17">
        <v>2876</v>
      </c>
      <c r="O44" s="17">
        <v>3691</v>
      </c>
    </row>
    <row r="45" spans="1:15" x14ac:dyDescent="0.2">
      <c r="A45" s="24" t="s">
        <v>50</v>
      </c>
      <c r="D45" s="17">
        <v>4067</v>
      </c>
      <c r="E45" s="17">
        <v>19900</v>
      </c>
      <c r="F45" s="17">
        <v>29275</v>
      </c>
      <c r="G45" s="17">
        <v>29620</v>
      </c>
      <c r="H45" s="17">
        <v>27374</v>
      </c>
      <c r="I45" s="17">
        <v>21125</v>
      </c>
      <c r="J45" s="17">
        <v>13820</v>
      </c>
      <c r="K45" s="17">
        <v>8819</v>
      </c>
      <c r="L45" s="17">
        <v>5684</v>
      </c>
      <c r="M45" s="17">
        <v>4164</v>
      </c>
      <c r="N45" s="17">
        <v>4164</v>
      </c>
      <c r="O45" s="17">
        <v>8896</v>
      </c>
    </row>
    <row r="46" spans="1:15" x14ac:dyDescent="0.2">
      <c r="A46" s="24" t="s">
        <v>51</v>
      </c>
      <c r="D46" s="17">
        <f t="shared" ref="D46:O46" si="4">+D21</f>
        <v>20346</v>
      </c>
      <c r="E46" s="17">
        <f t="shared" si="4"/>
        <v>24620</v>
      </c>
      <c r="F46" s="17">
        <f t="shared" si="4"/>
        <v>25163</v>
      </c>
      <c r="G46" s="17">
        <f t="shared" si="4"/>
        <v>22968</v>
      </c>
      <c r="H46" s="17">
        <f t="shared" si="4"/>
        <v>24182</v>
      </c>
      <c r="I46" s="17">
        <f t="shared" si="4"/>
        <v>17504</v>
      </c>
      <c r="J46" s="17">
        <f t="shared" si="4"/>
        <v>12208</v>
      </c>
      <c r="K46" s="17">
        <f t="shared" si="4"/>
        <v>5100</v>
      </c>
      <c r="L46" s="17">
        <f t="shared" si="4"/>
        <v>3945</v>
      </c>
      <c r="M46" s="17">
        <f t="shared" si="4"/>
        <v>2770</v>
      </c>
      <c r="N46" s="17">
        <f t="shared" si="4"/>
        <v>2655</v>
      </c>
      <c r="O46" s="17">
        <f t="shared" si="4"/>
        <v>2927</v>
      </c>
    </row>
  </sheetData>
  <phoneticPr fontId="0" type="noConversion"/>
  <pageMargins left="0.45" right="0.19" top="0.81" bottom="0.13" header="0.46" footer="0.5"/>
  <pageSetup paperSize="9" orientation="landscape" r:id="rId1"/>
  <headerFooter alignWithMargins="0">
    <oddHeader>&amp;A&amp;Rעמוד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23</vt:i4>
      </vt:variant>
      <vt:variant>
        <vt:lpstr>טווחים בעלי שם</vt:lpstr>
      </vt:variant>
      <vt:variant>
        <vt:i4>3</vt:i4>
      </vt:variant>
    </vt:vector>
  </HeadingPairs>
  <TitlesOfParts>
    <vt:vector size="26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'2011'!WPrint_Area_W</vt:lpstr>
      <vt:lpstr>'2012'!WPrint_Area_W</vt:lpstr>
      <vt:lpstr>'2013'!WPrint_Area_W</vt:lpstr>
    </vt:vector>
  </TitlesOfParts>
  <Company>מיי גולן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אורלי זמר</cp:lastModifiedBy>
  <cp:lastPrinted>2018-02-19T08:11:49Z</cp:lastPrinted>
  <dcterms:created xsi:type="dcterms:W3CDTF">2011-05-17T11:02:24Z</dcterms:created>
  <dcterms:modified xsi:type="dcterms:W3CDTF">2018-03-07T09:42:19Z</dcterms:modified>
</cp:coreProperties>
</file>